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4" i="1"/>
  <c r="K5"/>
  <c r="K6"/>
  <c r="K7"/>
  <c r="K3"/>
  <c r="J4"/>
  <c r="J5"/>
  <c r="J6"/>
  <c r="J7"/>
  <c r="J3"/>
  <c r="D9"/>
  <c r="D5"/>
  <c r="H3"/>
  <c r="D16"/>
  <c r="D6"/>
  <c r="H4" s="1"/>
  <c r="D10"/>
  <c r="H7" s="1"/>
  <c r="D40"/>
  <c r="D25" s="1"/>
  <c r="B42" s="1"/>
  <c r="C40"/>
  <c r="H5" l="1"/>
  <c r="H6"/>
</calcChain>
</file>

<file path=xl/sharedStrings.xml><?xml version="1.0" encoding="utf-8"?>
<sst xmlns="http://schemas.openxmlformats.org/spreadsheetml/2006/main" count="64" uniqueCount="55">
  <si>
    <t>PODER CALORIFICO</t>
  </si>
  <si>
    <t>Pellets</t>
  </si>
  <si>
    <t>kwh/kg</t>
  </si>
  <si>
    <t>Gas oil</t>
  </si>
  <si>
    <t>kwh/l</t>
  </si>
  <si>
    <t>Gas natural</t>
  </si>
  <si>
    <r>
      <t>kwh/m</t>
    </r>
    <r>
      <rPr>
        <vertAlign val="superscript"/>
        <sz val="11"/>
        <color theme="1"/>
        <rFont val="Calibri"/>
        <family val="2"/>
        <scheme val="minor"/>
      </rPr>
      <t>3</t>
    </r>
  </si>
  <si>
    <t>PRECIOS</t>
  </si>
  <si>
    <t>electricidad</t>
  </si>
  <si>
    <t>pellets</t>
  </si>
  <si>
    <t>gas oil</t>
  </si>
  <si>
    <t>€/kwh</t>
  </si>
  <si>
    <t>€/ saco</t>
  </si>
  <si>
    <t>€/kg</t>
  </si>
  <si>
    <t>€/ kwh</t>
  </si>
  <si>
    <t>€/l</t>
  </si>
  <si>
    <t>RADIADORES ELECTRICOS</t>
  </si>
  <si>
    <t>RENDIMIENTO</t>
  </si>
  <si>
    <t>CALDERA PROPANO</t>
  </si>
  <si>
    <t>CALDERA PELLETS</t>
  </si>
  <si>
    <t>CALDERA ASTILLAS</t>
  </si>
  <si>
    <t>DATOS VIVIENDA</t>
  </si>
  <si>
    <t>SUPERFICIE UTIL</t>
  </si>
  <si>
    <t>INTENSIDAD TERMICA</t>
  </si>
  <si>
    <t>HORAS ANUALES CALEFACCION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</si>
  <si>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</si>
  <si>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</si>
  <si>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</si>
  <si>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</si>
  <si>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</si>
  <si>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</si>
  <si>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</si>
  <si>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</si>
  <si>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</si>
  <si>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</si>
  <si>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</si>
  <si>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</si>
  <si>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MESES CALEFACCION</t>
  </si>
  <si>
    <t>DIAS</t>
  </si>
  <si>
    <t>HORAS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</si>
  <si>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</si>
  <si>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w/m</t>
    </r>
    <r>
      <rPr>
        <vertAlign val="superscript"/>
        <sz val="11"/>
        <color theme="1"/>
        <rFont val="Calibri"/>
        <family val="2"/>
        <scheme val="minor"/>
      </rPr>
      <t>2</t>
    </r>
  </si>
  <si>
    <t>horas</t>
  </si>
  <si>
    <t>CALDERA GAS OIL</t>
  </si>
  <si>
    <t>gas</t>
  </si>
  <si>
    <t>kcal/l</t>
  </si>
  <si>
    <t>kcal/kwh</t>
  </si>
  <si>
    <t>COSTO COMBUSTIBLE( €/kwh)</t>
  </si>
  <si>
    <t>propano</t>
  </si>
  <si>
    <t>kcal/kg</t>
  </si>
  <si>
    <t>astillas</t>
  </si>
  <si>
    <t>NECESIDAD</t>
  </si>
  <si>
    <t>Kwh/año</t>
  </si>
  <si>
    <t>ENERGIA A PRODUCIR</t>
  </si>
  <si>
    <t>COSTE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</si>
</sst>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42"/>
  <sheetViews>
    <sheetView tabSelected="1" topLeftCell="B1" workbookViewId="0">
      <selection activeCell="I14" sqref="I14"/>
    </sheetView>
  </sheetViews>
  <sheetFormatPr baseColWidth="10" defaultRowHeight="15"/>
  <cols>
    <col min="1" max="1" width="23" customWidth="1"/>
    <col min="6" max="6" width="15.85546875" customWidth="1"/>
    <col min="7" max="7" width="14" customWidth="1"/>
    <col min="8" max="8" width="27.85546875" customWidth="1"/>
    <col min="9" max="9" width="14" customWidth="1"/>
    <col min="10" max="10" width="22.7109375" customWidth="1"/>
  </cols>
  <sheetData>
    <row r="2" spans="1:11">
      <c r="H2" t="s">
        <v>47</v>
      </c>
      <c r="I2" t="s">
        <v>17</v>
      </c>
      <c r="J2" t="s">
        <v>53</v>
      </c>
      <c r="K2" s="1" t="s">
        <v>54</v>
      </c>
    </row>
    <row r="3" spans="1:11">
      <c r="B3" s="3" t="s">
        <v>0</v>
      </c>
      <c r="C3" s="3"/>
      <c r="F3" t="s">
        <v>16</v>
      </c>
      <c r="H3" s="1">
        <f>B15</f>
        <v>0.16789999999999999</v>
      </c>
      <c r="I3" s="4">
        <v>0.97</v>
      </c>
      <c r="J3" s="1">
        <f>$B$42+($B$42*(100%-I3))</f>
        <v>21914.28</v>
      </c>
      <c r="K3">
        <f>J3*H3</f>
        <v>3679.4076119999995</v>
      </c>
    </row>
    <row r="4" spans="1:11">
      <c r="F4" t="s">
        <v>43</v>
      </c>
      <c r="H4" s="5">
        <f>B17/D6</f>
        <v>9.2538011695906433E-2</v>
      </c>
      <c r="I4" s="4">
        <v>0.9</v>
      </c>
      <c r="J4" s="1">
        <f t="shared" ref="J4:J7" si="0">$B$42+($B$42*(100%-I4))</f>
        <v>23403.599999999999</v>
      </c>
      <c r="K4">
        <f t="shared" ref="K4:K7" si="1">J4*H4</f>
        <v>2165.7226105263157</v>
      </c>
    </row>
    <row r="5" spans="1:11">
      <c r="A5" t="s">
        <v>1</v>
      </c>
      <c r="B5">
        <v>4900</v>
      </c>
      <c r="C5" t="s">
        <v>49</v>
      </c>
      <c r="D5" s="5">
        <f>B5/B8</f>
        <v>5.6976744186046515</v>
      </c>
      <c r="E5" t="s">
        <v>2</v>
      </c>
      <c r="F5" t="s">
        <v>18</v>
      </c>
      <c r="H5" s="5">
        <f>B18/D10</f>
        <v>6.5216666666666673E-2</v>
      </c>
      <c r="I5" s="4">
        <v>0.9</v>
      </c>
      <c r="J5" s="1">
        <f t="shared" si="0"/>
        <v>23403.599999999999</v>
      </c>
      <c r="K5">
        <f t="shared" si="1"/>
        <v>1526.3047799999999</v>
      </c>
    </row>
    <row r="6" spans="1:11">
      <c r="A6" t="s">
        <v>3</v>
      </c>
      <c r="B6">
        <v>8550</v>
      </c>
      <c r="C6" t="s">
        <v>45</v>
      </c>
      <c r="D6" s="5">
        <f>B6/B8</f>
        <v>9.9418604651162799</v>
      </c>
      <c r="E6" t="s">
        <v>4</v>
      </c>
      <c r="F6" t="s">
        <v>19</v>
      </c>
      <c r="H6" s="5">
        <f>D16/D5</f>
        <v>4.5632653061224486E-2</v>
      </c>
      <c r="I6" s="4">
        <v>0.92</v>
      </c>
      <c r="J6" s="1">
        <f t="shared" si="0"/>
        <v>22978.079999999998</v>
      </c>
      <c r="K6">
        <f t="shared" si="1"/>
        <v>1048.550752653061</v>
      </c>
    </row>
    <row r="7" spans="1:11" ht="17.25">
      <c r="A7" t="s">
        <v>5</v>
      </c>
      <c r="B7">
        <v>10</v>
      </c>
      <c r="C7" t="s">
        <v>6</v>
      </c>
      <c r="D7" s="1"/>
      <c r="F7" t="s">
        <v>20</v>
      </c>
      <c r="H7" s="1">
        <f>B19/D10</f>
        <v>8.6E-3</v>
      </c>
      <c r="I7" s="4">
        <v>0.87</v>
      </c>
      <c r="J7" s="1">
        <f t="shared" si="0"/>
        <v>24041.88</v>
      </c>
      <c r="K7">
        <f t="shared" si="1"/>
        <v>206.76016800000002</v>
      </c>
    </row>
    <row r="8" spans="1:11">
      <c r="A8" t="s">
        <v>8</v>
      </c>
      <c r="B8">
        <v>860</v>
      </c>
      <c r="C8" t="s">
        <v>46</v>
      </c>
      <c r="D8" s="1"/>
    </row>
    <row r="9" spans="1:11">
      <c r="A9" t="s">
        <v>50</v>
      </c>
      <c r="B9">
        <v>3.6</v>
      </c>
      <c r="C9" t="s">
        <v>2</v>
      </c>
      <c r="D9" s="1">
        <f>B9/B8</f>
        <v>4.1860465116279073E-3</v>
      </c>
      <c r="E9" t="s">
        <v>2</v>
      </c>
    </row>
    <row r="10" spans="1:11">
      <c r="A10" t="s">
        <v>48</v>
      </c>
      <c r="B10">
        <v>12000</v>
      </c>
      <c r="C10" t="s">
        <v>49</v>
      </c>
      <c r="D10" s="5">
        <f>B10/B8</f>
        <v>13.953488372093023</v>
      </c>
      <c r="E10" t="s">
        <v>2</v>
      </c>
    </row>
    <row r="12" spans="1:11">
      <c r="B12" t="s">
        <v>7</v>
      </c>
      <c r="F12" s="3"/>
      <c r="G12" s="3"/>
    </row>
    <row r="14" spans="1:11">
      <c r="A14" t="s">
        <v>5</v>
      </c>
      <c r="B14">
        <v>6.4000000000000001E-2</v>
      </c>
      <c r="C14" t="s">
        <v>14</v>
      </c>
    </row>
    <row r="15" spans="1:11">
      <c r="A15" t="s">
        <v>8</v>
      </c>
      <c r="B15">
        <v>0.16789999999999999</v>
      </c>
      <c r="C15" t="s">
        <v>11</v>
      </c>
    </row>
    <row r="16" spans="1:11">
      <c r="A16" t="s">
        <v>9</v>
      </c>
      <c r="B16">
        <v>3.9</v>
      </c>
      <c r="C16" t="s">
        <v>12</v>
      </c>
      <c r="D16" s="2">
        <f>B16/15</f>
        <v>0.26</v>
      </c>
      <c r="E16" t="s">
        <v>13</v>
      </c>
    </row>
    <row r="17" spans="1:5">
      <c r="A17" t="s">
        <v>10</v>
      </c>
      <c r="B17">
        <v>0.92</v>
      </c>
      <c r="C17" t="s">
        <v>15</v>
      </c>
    </row>
    <row r="18" spans="1:5">
      <c r="A18" t="s">
        <v>44</v>
      </c>
      <c r="B18">
        <v>0.91</v>
      </c>
      <c r="C18" t="s">
        <v>13</v>
      </c>
    </row>
    <row r="19" spans="1:5">
      <c r="A19" t="s">
        <v>50</v>
      </c>
      <c r="B19">
        <v>0.12</v>
      </c>
      <c r="C19" t="s">
        <v>13</v>
      </c>
    </row>
    <row r="21" spans="1:5">
      <c r="B21" s="3" t="s">
        <v>21</v>
      </c>
      <c r="C21" s="3"/>
    </row>
    <row r="23" spans="1:5" ht="17.25">
      <c r="A23" t="s">
        <v>22</v>
      </c>
      <c r="D23">
        <v>120</v>
      </c>
      <c r="E23" t="s">
        <v>40</v>
      </c>
    </row>
    <row r="24" spans="1:5" ht="17.25">
      <c r="A24" t="s">
        <v>23</v>
      </c>
      <c r="D24">
        <v>100</v>
      </c>
      <c r="E24" t="s">
        <v>41</v>
      </c>
    </row>
    <row r="25" spans="1:5">
      <c r="A25" t="s">
        <v>24</v>
      </c>
      <c r="D25">
        <f>D40</f>
        <v>1773</v>
      </c>
      <c r="E25" t="s">
        <v>42</v>
      </c>
    </row>
    <row r="27" spans="1:5">
      <c r="A27" s="1" t="s">
        <v>37</v>
      </c>
      <c r="B27" s="1"/>
      <c r="C27" s="1" t="s">
        <v>38</v>
      </c>
      <c r="D27" s="1" t="s">
        <v>39</v>
      </c>
    </row>
    <row r="28" spans="1:5">
      <c r="A28" t="s">
        <v>25</v>
      </c>
      <c r="C28" s="1">
        <v>31</v>
      </c>
      <c r="D28" s="1">
        <v>8</v>
      </c>
    </row>
    <row r="29" spans="1:5">
      <c r="A29" t="s">
        <v>26</v>
      </c>
      <c r="C29" s="1">
        <v>28</v>
      </c>
      <c r="D29" s="1">
        <v>8</v>
      </c>
    </row>
    <row r="30" spans="1:5">
      <c r="A30" t="s">
        <v>27</v>
      </c>
      <c r="C30" s="1">
        <v>31</v>
      </c>
      <c r="D30" s="1">
        <v>8</v>
      </c>
    </row>
    <row r="31" spans="1:5">
      <c r="A31" t="s">
        <v>28</v>
      </c>
      <c r="C31" s="1">
        <v>30</v>
      </c>
      <c r="D31" s="1">
        <v>8</v>
      </c>
    </row>
    <row r="32" spans="1:5">
      <c r="A32" t="s">
        <v>29</v>
      </c>
      <c r="C32" s="1">
        <v>20</v>
      </c>
      <c r="D32" s="1">
        <v>5</v>
      </c>
    </row>
    <row r="33" spans="1:4">
      <c r="A33" t="s">
        <v>30</v>
      </c>
      <c r="C33" s="1"/>
      <c r="D33" s="1"/>
    </row>
    <row r="34" spans="1:4">
      <c r="A34" t="s">
        <v>31</v>
      </c>
      <c r="C34" s="1"/>
      <c r="D34" s="1"/>
    </row>
    <row r="35" spans="1:4">
      <c r="A35" t="s">
        <v>32</v>
      </c>
      <c r="C35" s="1"/>
      <c r="D35" s="1"/>
    </row>
    <row r="36" spans="1:4">
      <c r="A36" t="s">
        <v>33</v>
      </c>
      <c r="C36" s="1">
        <v>15</v>
      </c>
      <c r="D36" s="1">
        <v>3</v>
      </c>
    </row>
    <row r="37" spans="1:4">
      <c r="A37" t="s">
        <v>34</v>
      </c>
      <c r="C37" s="1">
        <v>30</v>
      </c>
      <c r="D37" s="1">
        <v>6</v>
      </c>
    </row>
    <row r="38" spans="1:4">
      <c r="A38" t="s">
        <v>35</v>
      </c>
      <c r="C38" s="1">
        <v>30</v>
      </c>
      <c r="D38" s="1">
        <v>8</v>
      </c>
    </row>
    <row r="39" spans="1:4">
      <c r="A39" t="s">
        <v>36</v>
      </c>
      <c r="C39" s="1">
        <v>31</v>
      </c>
      <c r="D39" s="1">
        <v>8</v>
      </c>
    </row>
    <row r="40" spans="1:4">
      <c r="C40" s="1">
        <f>SUM(C36:C39)</f>
        <v>106</v>
      </c>
      <c r="D40" s="1">
        <f>C28*D28+C29*D29+C30*D30+C31*D31+C32*D32+C33*D33+C34*D34+C35*D35+C36*D36+C37*D37+C38*D38+C39*D39</f>
        <v>1773</v>
      </c>
    </row>
    <row r="42" spans="1:4">
      <c r="A42" t="s">
        <v>51</v>
      </c>
      <c r="B42">
        <f>D23*D24*D25/1000</f>
        <v>21276</v>
      </c>
      <c r="C42" t="s">
        <v>52</v>
      </c>
    </row>
  </sheetData>
  <mergeCells count="3">
    <mergeCell ref="B3:C3"/>
    <mergeCell ref="B21:C21"/>
    <mergeCell ref="F12:G12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2011-12-19T13:17:23Z</dcterms:modified>
</cp:coreProperties>
</file>