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9224" windowHeight="3840" activeTab="1"/>
  </bookViews>
  <sheets>
    <sheet name="Ejemplo 1" sheetId="1" r:id="rId1"/>
    <sheet name="Ejemplo 2" sheetId="4" r:id="rId2"/>
    <sheet name="Hoja3" sheetId="3" state="hidden" r:id="rId3"/>
  </sheets>
  <calcPr calcId="145621" iterate="1"/>
</workbook>
</file>

<file path=xl/calcChain.xml><?xml version="1.0" encoding="utf-8"?>
<calcChain xmlns="http://schemas.openxmlformats.org/spreadsheetml/2006/main">
  <c r="I121" i="4" l="1"/>
  <c r="I35" i="1" l="1"/>
  <c r="G112" i="1" l="1"/>
  <c r="I91" i="1"/>
  <c r="G82" i="1"/>
  <c r="I62" i="1"/>
  <c r="G53" i="1"/>
  <c r="G184" i="4"/>
  <c r="I177" i="4"/>
  <c r="I193" i="4" s="1"/>
  <c r="J177" i="4"/>
  <c r="I161" i="4"/>
  <c r="I157" i="4"/>
  <c r="G143" i="4"/>
  <c r="I152" i="4" s="1"/>
  <c r="G186" i="4" s="1"/>
  <c r="I195" i="4" s="1"/>
  <c r="G51" i="4"/>
  <c r="G141" i="4"/>
  <c r="J134" i="4"/>
  <c r="I134" i="4"/>
  <c r="I150" i="4" s="1"/>
  <c r="I103" i="4"/>
  <c r="I119" i="4" s="1"/>
  <c r="I19" i="4"/>
  <c r="I34" i="4" s="1"/>
  <c r="I35" i="4" s="1"/>
  <c r="G53" i="4" s="1"/>
  <c r="G82" i="4" s="1"/>
  <c r="G112" i="4" s="1"/>
  <c r="I73" i="4"/>
  <c r="I89" i="4" s="1"/>
  <c r="G110" i="4" s="1"/>
  <c r="I44" i="4"/>
  <c r="I60" i="4" s="1"/>
  <c r="G80" i="4" s="1"/>
  <c r="I91" i="4" l="1"/>
  <c r="I62" i="4"/>
  <c r="I133" i="1"/>
  <c r="I132" i="1"/>
  <c r="I141" i="1"/>
  <c r="I140" i="1"/>
  <c r="I139" i="1"/>
  <c r="I138" i="1"/>
  <c r="I137" i="1"/>
  <c r="I136" i="1"/>
  <c r="I135" i="1"/>
  <c r="I134" i="1"/>
  <c r="I105" i="1"/>
  <c r="I121" i="1" s="1"/>
  <c r="I75" i="1"/>
  <c r="I46" i="1"/>
  <c r="I36" i="1"/>
  <c r="G55" i="1" l="1"/>
  <c r="I64" i="1" s="1"/>
  <c r="G84" i="1" s="1"/>
  <c r="I93" i="1" s="1"/>
  <c r="K133" i="1"/>
  <c r="G114" i="1" l="1"/>
  <c r="I123" i="1" s="1"/>
  <c r="L8" i="3"/>
  <c r="N8" i="3" s="1"/>
  <c r="L5" i="3"/>
  <c r="N5" i="3" s="1"/>
  <c r="L3" i="3"/>
  <c r="N3" i="3" s="1"/>
  <c r="L2" i="3"/>
  <c r="N2" i="3" s="1"/>
  <c r="K138" i="1" l="1"/>
  <c r="K135" i="1"/>
  <c r="K132" i="1"/>
</calcChain>
</file>

<file path=xl/comments1.xml><?xml version="1.0" encoding="utf-8"?>
<comments xmlns="http://schemas.openxmlformats.org/spreadsheetml/2006/main">
  <authors>
    <author>MACM</author>
  </authors>
  <commentList>
    <comment ref="J16" authorId="0">
      <text>
        <r>
          <rPr>
            <sz val="9"/>
            <color indexed="81"/>
            <rFont val="Tahoma"/>
            <family val="2"/>
          </rPr>
          <t xml:space="preserve">La diferencia con la anterior en el mes es: 4.000 que cobro y había 0 por ser el primero: 4.000- 0=4.000
</t>
        </r>
      </text>
    </comment>
    <comment ref="J42" authorId="0">
      <text>
        <r>
          <rPr>
            <sz val="9"/>
            <color indexed="81"/>
            <rFont val="Tahoma"/>
            <family val="2"/>
          </rPr>
          <t xml:space="preserve">Tenía 4.000 en enero y ya se puso y no haya regularización: 4.000-4.000= 0
</t>
        </r>
      </text>
    </comment>
    <comment ref="J43" authorId="0">
      <text>
        <r>
          <rPr>
            <sz val="9"/>
            <color indexed="81"/>
            <rFont val="Tahoma"/>
            <family val="2"/>
          </rPr>
          <t>Es la primera vez que aparece el mes de febrero con 3.000
por tanto la diferencia es: 3.000-0=3.000</t>
        </r>
      </text>
    </comment>
    <comment ref="I46" authorId="0">
      <text>
        <r>
          <rPr>
            <sz val="9"/>
            <color indexed="81"/>
            <rFont val="Tahoma"/>
            <family val="2"/>
          </rPr>
          <t xml:space="preserve">Suma de totales
</t>
        </r>
      </text>
    </comment>
    <comment ref="J46" authorId="0">
      <text>
        <r>
          <rPr>
            <b/>
            <sz val="9"/>
            <color indexed="81"/>
            <rFont val="Tahoma"/>
            <family val="2"/>
          </rPr>
          <t>suma de diferencias liq. Anterior:0 + 3.000</t>
        </r>
      </text>
    </comment>
    <comment ref="J70" authorId="0">
      <text>
        <r>
          <rPr>
            <sz val="9"/>
            <color indexed="81"/>
            <rFont val="Tahoma"/>
            <family val="2"/>
          </rPr>
          <t xml:space="preserve">Se complica: Ejemplo en Enero la producción Real fue 0 (como </t>
        </r>
        <r>
          <rPr>
            <b/>
            <sz val="9"/>
            <color indexed="81"/>
            <rFont val="Tahoma"/>
            <family val="2"/>
          </rPr>
          <t>hipótesis</t>
        </r>
        <r>
          <rPr>
            <sz val="9"/>
            <color indexed="81"/>
            <rFont val="Tahoma"/>
            <family val="2"/>
          </rPr>
          <t xml:space="preserve">), por ello Total enero:0 y diferencia como lo habíamos puesto: 0-4.000
</t>
        </r>
      </text>
    </comment>
    <comment ref="J71" authorId="0">
      <text>
        <r>
          <rPr>
            <b/>
            <sz val="9"/>
            <color indexed="81"/>
            <rFont val="Tahoma"/>
            <family val="2"/>
          </rPr>
          <t>No hay rectificaciones de febrero,como pusimos 3.000 y se aplico sobre 3.000 enla anterior liquidación: 3.000-3.000=0</t>
        </r>
      </text>
    </comment>
    <comment ref="J72" authorId="0">
      <text>
        <r>
          <rPr>
            <b/>
            <sz val="9"/>
            <color indexed="81"/>
            <rFont val="Tahoma"/>
            <family val="2"/>
          </rPr>
          <t>Marzo es la primera vez que aparece con 3500- 0 porque es la primera= 3.500</t>
        </r>
        <r>
          <rPr>
            <sz val="9"/>
            <color indexed="81"/>
            <rFont val="Tahoma"/>
            <family val="2"/>
          </rPr>
          <t xml:space="preserve">
</t>
        </r>
      </text>
    </comment>
    <comment ref="I75" authorId="0">
      <text>
        <r>
          <rPr>
            <b/>
            <sz val="9"/>
            <color indexed="81"/>
            <rFont val="Tahoma"/>
            <family val="2"/>
          </rPr>
          <t>3.000 +3500</t>
        </r>
        <r>
          <rPr>
            <sz val="9"/>
            <color indexed="81"/>
            <rFont val="Tahoma"/>
            <family val="2"/>
          </rPr>
          <t xml:space="preserve">
</t>
        </r>
      </text>
    </comment>
    <comment ref="J75" authorId="0">
      <text>
        <r>
          <rPr>
            <b/>
            <sz val="9"/>
            <color indexed="81"/>
            <rFont val="Tahoma"/>
            <family val="2"/>
          </rPr>
          <t>(-4.000+3.500)</t>
        </r>
        <r>
          <rPr>
            <sz val="9"/>
            <color indexed="81"/>
            <rFont val="Tahoma"/>
            <family val="2"/>
          </rPr>
          <t xml:space="preserve">
</t>
        </r>
      </text>
    </comment>
    <comment ref="I93" authorId="0">
      <text>
        <r>
          <rPr>
            <b/>
            <sz val="9"/>
            <color indexed="81"/>
            <rFont val="Tahoma"/>
            <family val="2"/>
          </rPr>
          <t>Debemos pagar 250 € (recordar que viene de que la hipótesis es  que enero nos habian pagado sobre 4.000 y fue 0)</t>
        </r>
        <r>
          <rPr>
            <sz val="9"/>
            <color indexed="81"/>
            <rFont val="Tahoma"/>
            <family val="2"/>
          </rPr>
          <t xml:space="preserve">
3250=(50%*6500)
-3500 ya cobrados</t>
        </r>
      </text>
    </comment>
    <comment ref="J99" authorId="0">
      <text>
        <r>
          <rPr>
            <sz val="9"/>
            <color indexed="81"/>
            <rFont val="Tahoma"/>
            <family val="2"/>
          </rPr>
          <t xml:space="preserve">Como lo restamos (regularizamos) en la tercera liquidación : -4.000 ya no aparece, recordar en el 1 era +4.000 - 4.000 de la tercera igual a 0
</t>
        </r>
      </text>
    </comment>
    <comment ref="J100" authorId="0">
      <text>
        <r>
          <rPr>
            <b/>
            <sz val="9"/>
            <color indexed="81"/>
            <rFont val="Tahoma"/>
            <family val="2"/>
          </rPr>
          <t>No hay rectificaciones de febrero,como pusimos 3.000 y se aplico sobre 3.000 enla anterior liquidación: 3.000-3.000=0</t>
        </r>
      </text>
    </comment>
    <comment ref="J101" authorId="0">
      <text>
        <r>
          <rPr>
            <b/>
            <sz val="9"/>
            <color indexed="81"/>
            <rFont val="Tahoma"/>
            <family val="2"/>
          </rPr>
          <t>No hay rectificaciones de Marzo,como pusimos 3.500 y se aplico sobre 3.500 enla anterior liquidación: 3.500-3.500=0</t>
        </r>
      </text>
    </comment>
    <comment ref="J102" authorId="0">
      <text>
        <r>
          <rPr>
            <b/>
            <sz val="9"/>
            <color indexed="81"/>
            <rFont val="Tahoma"/>
            <family val="2"/>
          </rPr>
          <t>Abril es laprimera vez que aparece con 5.000- 0 porque es la primera= 5.000</t>
        </r>
        <r>
          <rPr>
            <sz val="9"/>
            <color indexed="81"/>
            <rFont val="Tahoma"/>
            <family val="2"/>
          </rPr>
          <t xml:space="preserve">
</t>
        </r>
      </text>
    </comment>
    <comment ref="I105" authorId="0">
      <text>
        <r>
          <rPr>
            <sz val="9"/>
            <color indexed="81"/>
            <rFont val="Tahoma"/>
            <family val="2"/>
          </rPr>
          <t>3.000+3.500+5.000=11.500</t>
        </r>
      </text>
    </comment>
    <comment ref="J105" authorId="0">
      <text>
        <r>
          <rPr>
            <b/>
            <sz val="9"/>
            <color indexed="81"/>
            <rFont val="Tahoma"/>
            <family val="2"/>
          </rPr>
          <t>0+0+0+5.000=5.000</t>
        </r>
        <r>
          <rPr>
            <sz val="9"/>
            <color indexed="81"/>
            <rFont val="Tahoma"/>
            <family val="2"/>
          </rPr>
          <t xml:space="preserve">
</t>
        </r>
      </text>
    </comment>
    <comment ref="G114" authorId="0">
      <text>
        <r>
          <rPr>
            <sz val="9"/>
            <color indexed="81"/>
            <rFont val="Tahoma"/>
            <family val="2"/>
          </rPr>
          <t>Base imponible Enero: 3.000
Base imponibleFebrero: 1.500
En marzo al ser negativa se refleja en A cobros y compensaciones
2.000+1.500=3.500</t>
        </r>
      </text>
    </comment>
    <comment ref="I121" authorId="0">
      <text>
        <r>
          <rPr>
            <b/>
            <sz val="9"/>
            <color indexed="81"/>
            <rFont val="Tahoma"/>
            <family val="2"/>
          </rPr>
          <t xml:space="preserve">0+       3000+   3000+  5000 enero+febrero+marzo+abril  </t>
        </r>
      </text>
    </comment>
    <comment ref="J123" authorId="0">
      <text>
        <r>
          <rPr>
            <b/>
            <sz val="9"/>
            <color indexed="81"/>
            <rFont val="Tahoma"/>
            <family val="2"/>
          </rPr>
          <t>En la hipótesis que los 250 los hemos devuelto, por ello aparece con -250 (A)
cobros y compensaciones realizadas</t>
        </r>
      </text>
    </comment>
  </commentList>
</comments>
</file>

<file path=xl/comments2.xml><?xml version="1.0" encoding="utf-8"?>
<comments xmlns="http://schemas.openxmlformats.org/spreadsheetml/2006/main">
  <authors>
    <author>MACM</author>
  </authors>
  <commentList>
    <comment ref="J16" authorId="0">
      <text>
        <r>
          <rPr>
            <sz val="9"/>
            <color indexed="81"/>
            <rFont val="Tahoma"/>
            <family val="2"/>
          </rPr>
          <t xml:space="preserve">La diferencia con la anterior en el mes es: 1.000 que cobro y había 0 por ser el primero: 1.000- 0=1.000
</t>
        </r>
      </text>
    </comment>
    <comment ref="J41" authorId="0">
      <text>
        <r>
          <rPr>
            <sz val="9"/>
            <color indexed="81"/>
            <rFont val="Tahoma"/>
            <family val="2"/>
          </rPr>
          <t xml:space="preserve">Tenía1.000 en enerohay una rectificacion y dice que es 100 por tanto regularizo: 
100-1000=-900
</t>
        </r>
      </text>
    </comment>
    <comment ref="J42" authorId="0">
      <text>
        <r>
          <rPr>
            <sz val="9"/>
            <color indexed="81"/>
            <rFont val="Tahoma"/>
            <family val="2"/>
          </rPr>
          <t>Es la primera vez que aparece el mes de febrero con 3.000
por tanto la diferencia es: 3.000-0=3.000</t>
        </r>
      </text>
    </comment>
    <comment ref="I44" authorId="0">
      <text>
        <r>
          <rPr>
            <sz val="9"/>
            <color indexed="81"/>
            <rFont val="Tahoma"/>
            <family val="2"/>
          </rPr>
          <t>Suma de totales
100+800</t>
        </r>
      </text>
    </comment>
    <comment ref="J44" authorId="0">
      <text>
        <r>
          <rPr>
            <b/>
            <sz val="9"/>
            <color indexed="81"/>
            <rFont val="Tahoma"/>
            <family val="2"/>
          </rPr>
          <t>suma de diferencias liq. Anterior:-900 +800</t>
        </r>
      </text>
    </comment>
    <comment ref="I62" authorId="0">
      <text>
        <r>
          <rPr>
            <b/>
            <sz val="9"/>
            <color indexed="81"/>
            <rFont val="Tahoma"/>
            <family val="2"/>
          </rPr>
          <t>Nos toca a pagar, y por ello en el mes siguiente irá en (A) Cobros y compensaciones</t>
        </r>
      </text>
    </comment>
    <comment ref="J68" authorId="0">
      <text>
        <r>
          <rPr>
            <sz val="9"/>
            <color indexed="81"/>
            <rFont val="Tahoma"/>
            <family val="2"/>
          </rPr>
          <t>Se confirma que en Enero son 100, no hay rectificativa, y como ya elmes pasado sehabíapuesto 100, la diferencia entre este mes y el pasado es 0, siempre pasa en esta columna, si ya el mes pasado sereflejo una diferencia en el acual esa diferencia ya esta consolidaday es 0, en esta columna aparece algo en elmes encurso y si hay una rectificación.</t>
        </r>
      </text>
    </comment>
    <comment ref="J69" authorId="0">
      <text>
        <r>
          <rPr>
            <b/>
            <sz val="9"/>
            <color indexed="81"/>
            <rFont val="Tahoma"/>
            <family val="2"/>
          </rPr>
          <t>No hay rectificaciones de febrero,como pusimos 800 y se aplico sobre 800 enla anterior liquidación: 800-800=0 como en el comuntario de arriba en Enero.</t>
        </r>
      </text>
    </comment>
    <comment ref="J70" authorId="0">
      <text>
        <r>
          <rPr>
            <sz val="9"/>
            <color indexed="81"/>
            <rFont val="Tahoma"/>
            <family val="2"/>
          </rPr>
          <t xml:space="preserve">En el supuesto enMarzono producimos nada por parada, lluvia...
</t>
        </r>
      </text>
    </comment>
    <comment ref="I73" authorId="0">
      <text>
        <r>
          <rPr>
            <b/>
            <sz val="9"/>
            <color indexed="81"/>
            <rFont val="Tahoma"/>
            <family val="2"/>
          </rPr>
          <t>100 +800</t>
        </r>
        <r>
          <rPr>
            <sz val="9"/>
            <color indexed="81"/>
            <rFont val="Tahoma"/>
            <family val="2"/>
          </rPr>
          <t xml:space="preserve">
</t>
        </r>
      </text>
    </comment>
    <comment ref="J73" authorId="0">
      <text>
        <r>
          <rPr>
            <b/>
            <sz val="9"/>
            <color indexed="81"/>
            <rFont val="Tahoma"/>
            <family val="2"/>
          </rPr>
          <t>0+0+0+0</t>
        </r>
      </text>
    </comment>
    <comment ref="I91" authorId="0">
      <text>
        <r>
          <rPr>
            <b/>
            <sz val="9"/>
            <color indexed="81"/>
            <rFont val="Tahoma"/>
            <family val="2"/>
          </rPr>
          <t>(900*50%)-(500-50)</t>
        </r>
        <r>
          <rPr>
            <sz val="9"/>
            <color indexed="81"/>
            <rFont val="Tahoma"/>
            <family val="2"/>
          </rPr>
          <t xml:space="preserve">
</t>
        </r>
      </text>
    </comment>
    <comment ref="J97" authorId="0">
      <text>
        <r>
          <rPr>
            <sz val="9"/>
            <color indexed="81"/>
            <rFont val="Tahoma"/>
            <family val="2"/>
          </rPr>
          <t>No hay rectificacion en ener por tanto 0</t>
        </r>
      </text>
    </comment>
    <comment ref="J98" authorId="0">
      <text>
        <r>
          <rPr>
            <b/>
            <sz val="9"/>
            <color indexed="81"/>
            <rFont val="Tahoma"/>
            <family val="2"/>
          </rPr>
          <t>No hay rectificaciones de febrero, por lotanto 0</t>
        </r>
      </text>
    </comment>
    <comment ref="J99" authorId="0">
      <text>
        <r>
          <rPr>
            <sz val="9"/>
            <color indexed="81"/>
            <rFont val="Tahoma"/>
            <family val="2"/>
          </rPr>
          <t>No hay rectificaciones en Marzo, por tanto 0</t>
        </r>
      </text>
    </comment>
    <comment ref="J100" authorId="0">
      <text>
        <r>
          <rPr>
            <b/>
            <sz val="9"/>
            <color indexed="81"/>
            <rFont val="Tahoma"/>
            <family val="2"/>
          </rPr>
          <t>Abril es laprimera vez que aparece con 1.200- 0 porque es la primera= 1.200 como siempre.</t>
        </r>
        <r>
          <rPr>
            <sz val="9"/>
            <color indexed="81"/>
            <rFont val="Tahoma"/>
            <family val="2"/>
          </rPr>
          <t xml:space="preserve">
</t>
        </r>
      </text>
    </comment>
    <comment ref="I103" authorId="0">
      <text>
        <r>
          <rPr>
            <sz val="9"/>
            <color indexed="81"/>
            <rFont val="Tahoma"/>
            <family val="2"/>
          </rPr>
          <t>100+800+0+1.200</t>
        </r>
      </text>
    </comment>
    <comment ref="J103" authorId="0">
      <text>
        <r>
          <rPr>
            <b/>
            <sz val="9"/>
            <color indexed="81"/>
            <rFont val="Tahoma"/>
            <family val="2"/>
          </rPr>
          <t>0+0+0+1.200=1,200</t>
        </r>
      </text>
    </comment>
    <comment ref="G106" authorId="0">
      <text>
        <r>
          <rPr>
            <b/>
            <sz val="9"/>
            <color indexed="81"/>
            <rFont val="Tahoma"/>
            <family val="2"/>
          </rPr>
          <t>No hay BI negativa en el mes anterior,luego yo no he pagado nada</t>
        </r>
      </text>
    </comment>
    <comment ref="G112" authorId="0">
      <text>
        <r>
          <rPr>
            <sz val="9"/>
            <color indexed="81"/>
            <rFont val="Tahoma"/>
            <family val="2"/>
          </rPr>
          <t>Base imponible Enero: 500
Base imponibleFebrero:0porque los -50 los hemos devuelto
En marzo 0
500+0+0=500</t>
        </r>
      </text>
    </comment>
    <comment ref="I119" authorId="0">
      <text>
        <r>
          <rPr>
            <b/>
            <sz val="9"/>
            <color indexed="81"/>
            <rFont val="Tahoma"/>
            <family val="2"/>
          </rPr>
          <t xml:space="preserve">0+       3000+   3000+  5000 enero+febrero+marzo+abril  </t>
        </r>
      </text>
    </comment>
    <comment ref="J127" authorId="0">
      <text>
        <r>
          <rPr>
            <sz val="9"/>
            <color indexed="81"/>
            <rFont val="Tahoma"/>
            <family val="2"/>
          </rPr>
          <t>No hay rectificacion en ener por tanto 0</t>
        </r>
      </text>
    </comment>
    <comment ref="J128" authorId="0">
      <text>
        <r>
          <rPr>
            <b/>
            <sz val="9"/>
            <color indexed="81"/>
            <rFont val="Tahoma"/>
            <family val="2"/>
          </rPr>
          <t>No hay rectificaciones de febrero, por lotanto 0</t>
        </r>
      </text>
    </comment>
    <comment ref="J129" authorId="0">
      <text>
        <r>
          <rPr>
            <sz val="9"/>
            <color indexed="81"/>
            <rFont val="Tahoma"/>
            <family val="2"/>
          </rPr>
          <t>No hay rectificaciones en Marzo, por tanto 0</t>
        </r>
      </text>
    </comment>
    <comment ref="J130" authorId="0">
      <text>
        <r>
          <rPr>
            <b/>
            <sz val="9"/>
            <color indexed="81"/>
            <rFont val="Tahoma"/>
            <family val="2"/>
          </rPr>
          <t>Abril es laprimera vez que aparece con 1.200- 0 porque es la primera= 1.200 como siempre.</t>
        </r>
        <r>
          <rPr>
            <sz val="9"/>
            <color indexed="81"/>
            <rFont val="Tahoma"/>
            <family val="2"/>
          </rPr>
          <t xml:space="preserve">
</t>
        </r>
      </text>
    </comment>
    <comment ref="I134" authorId="0">
      <text>
        <r>
          <rPr>
            <sz val="9"/>
            <color indexed="81"/>
            <rFont val="Tahoma"/>
            <family val="2"/>
          </rPr>
          <t>100+800+0+1.200</t>
        </r>
      </text>
    </comment>
    <comment ref="J134" authorId="0">
      <text>
        <r>
          <rPr>
            <b/>
            <sz val="9"/>
            <color indexed="81"/>
            <rFont val="Tahoma"/>
            <family val="2"/>
          </rPr>
          <t>0+0+0+1.200=1,200</t>
        </r>
      </text>
    </comment>
    <comment ref="G137" authorId="0">
      <text>
        <r>
          <rPr>
            <b/>
            <sz val="9"/>
            <color indexed="81"/>
            <rFont val="Tahoma"/>
            <family val="2"/>
          </rPr>
          <t>No hay BI negativa en el mes anterior,luego yo no he pagado nada</t>
        </r>
      </text>
    </comment>
    <comment ref="G143" authorId="0">
      <text>
        <r>
          <rPr>
            <sz val="9"/>
            <color indexed="81"/>
            <rFont val="Tahoma"/>
            <family val="2"/>
          </rPr>
          <t xml:space="preserve">Base imponible Enero: 500
Base imponible Febrero:0porque los -50 los hemos devuelto
En marzo 0
En abril 810
500+0+0+810=1310
</t>
        </r>
      </text>
    </comment>
    <comment ref="I150" authorId="0">
      <text>
        <r>
          <rPr>
            <b/>
            <sz val="9"/>
            <color indexed="81"/>
            <rFont val="Tahoma"/>
            <family val="2"/>
          </rPr>
          <t xml:space="preserve">100+   800+        0+1      200+  1500
enero+febrero+marzo+abril +MAYO 
</t>
        </r>
      </text>
    </comment>
    <comment ref="J169" authorId="0">
      <text>
        <r>
          <rPr>
            <sz val="9"/>
            <color indexed="81"/>
            <rFont val="Tahoma"/>
            <family val="2"/>
          </rPr>
          <t>No hay rectificacion en ener por tanto 0</t>
        </r>
      </text>
    </comment>
    <comment ref="J170" authorId="0">
      <text>
        <r>
          <rPr>
            <b/>
            <sz val="9"/>
            <color indexed="81"/>
            <rFont val="Tahoma"/>
            <family val="2"/>
          </rPr>
          <t>No hay rectificaciones de febrero, por lotanto 0</t>
        </r>
      </text>
    </comment>
    <comment ref="J171" authorId="0">
      <text>
        <r>
          <rPr>
            <sz val="9"/>
            <color indexed="81"/>
            <rFont val="Tahoma"/>
            <family val="2"/>
          </rPr>
          <t>No hay rectificaciones en Marzo, por tanto 0</t>
        </r>
      </text>
    </comment>
    <comment ref="J172" authorId="0">
      <text>
        <r>
          <rPr>
            <b/>
            <sz val="9"/>
            <color indexed="81"/>
            <rFont val="Tahoma"/>
            <family val="2"/>
          </rPr>
          <t>Abril es laprimera vez que aparece con 1.200- 0 porque es la primera= 1.200 como siempre.</t>
        </r>
        <r>
          <rPr>
            <sz val="9"/>
            <color indexed="81"/>
            <rFont val="Tahoma"/>
            <family val="2"/>
          </rPr>
          <t xml:space="preserve">
</t>
        </r>
      </text>
    </comment>
    <comment ref="I177" authorId="0">
      <text>
        <r>
          <rPr>
            <sz val="9"/>
            <color indexed="81"/>
            <rFont val="Tahoma"/>
            <family val="2"/>
          </rPr>
          <t>100+800+0+1.200+1.500+1.500</t>
        </r>
      </text>
    </comment>
    <comment ref="J177" authorId="0">
      <text>
        <r>
          <rPr>
            <b/>
            <sz val="9"/>
            <color indexed="81"/>
            <rFont val="Tahoma"/>
            <family val="2"/>
          </rPr>
          <t>0+0+0+0+0+2.000=2.000</t>
        </r>
      </text>
    </comment>
    <comment ref="G180" authorId="0">
      <text>
        <r>
          <rPr>
            <b/>
            <sz val="9"/>
            <color indexed="81"/>
            <rFont val="Tahoma"/>
            <family val="2"/>
          </rPr>
          <t>No hay BI negativa en el mes anterior,luego yo no he pagado nada</t>
        </r>
      </text>
    </comment>
    <comment ref="G186" authorId="0">
      <text>
        <r>
          <rPr>
            <sz val="9"/>
            <color indexed="81"/>
            <rFont val="Tahoma"/>
            <family val="2"/>
          </rPr>
          <t xml:space="preserve">Base imponible Enero: 500
Base imponibleFebrero:0porque los -50 los hemos devuelto
En marzo 0
En abril 810
Mayo: 2.290.
500+0+0+810+2.340=3.650
</t>
        </r>
      </text>
    </comment>
    <comment ref="I193" authorId="0">
      <text>
        <r>
          <rPr>
            <b/>
            <sz val="9"/>
            <color indexed="81"/>
            <rFont val="Tahoma"/>
            <family val="2"/>
          </rPr>
          <t xml:space="preserve">100+   800+        0+1      200+1500+1500
enero+febrero+marzo+abril +MAYO+junio
</t>
        </r>
      </text>
    </comment>
    <comment ref="I195" authorId="0">
      <text>
        <r>
          <rPr>
            <sz val="9"/>
            <color indexed="81"/>
            <rFont val="Tahoma"/>
            <family val="2"/>
          </rPr>
          <t xml:space="preserve">
(70%*5.100)-(3.650-50+0)</t>
        </r>
      </text>
    </comment>
  </commentList>
</comments>
</file>

<file path=xl/sharedStrings.xml><?xml version="1.0" encoding="utf-8"?>
<sst xmlns="http://schemas.openxmlformats.org/spreadsheetml/2006/main" count="642" uniqueCount="161">
  <si>
    <t>MES PRODUCCIÓN</t>
  </si>
  <si>
    <t>LIQ CIL1</t>
  </si>
  <si>
    <t>LIQ CIL2</t>
  </si>
  <si>
    <t>FACTURA 2014</t>
  </si>
  <si>
    <t>PAGO CIL1</t>
  </si>
  <si>
    <t>PAGO CIL2</t>
  </si>
  <si>
    <t>FACTURA 2013</t>
  </si>
  <si>
    <t>-</t>
  </si>
  <si>
    <t>RELACIÓN VALORADA</t>
  </si>
  <si>
    <t>PAGOS REALIZADOS POR EL TITULAR</t>
  </si>
  <si>
    <t>SE NETEAN LOS 50 EUROS POR LA RV POSITIVA</t>
  </si>
  <si>
    <t>COMENTARIOS</t>
  </si>
  <si>
    <t>LIQ CIL3</t>
  </si>
  <si>
    <t>PAGO CIL3</t>
  </si>
  <si>
    <t xml:space="preserve"> </t>
  </si>
  <si>
    <t>250 (creo que aquí, estaba
 en la fila de abajo)</t>
  </si>
  <si>
    <t>PORCENTAJE 
DE COBERTURA
CIL1</t>
  </si>
  <si>
    <t>PORCENTAJE 
DE COBERTURA
CIL2</t>
  </si>
  <si>
    <t>PORCENTAJE 
DE COBERTURA
CIL3</t>
  </si>
  <si>
    <t>LIQ 1</t>
  </si>
  <si>
    <t>LIQ 2</t>
  </si>
  <si>
    <t>LIQ 3</t>
  </si>
  <si>
    <t>LIQ 4</t>
  </si>
  <si>
    <t>PAGOS REALIZADOS
 POR EL TITULAR</t>
  </si>
  <si>
    <t>EA</t>
  </si>
  <si>
    <t>ER</t>
  </si>
  <si>
    <t>RI</t>
  </si>
  <si>
    <t>Ro</t>
  </si>
  <si>
    <t>CR</t>
  </si>
  <si>
    <r>
      <t xml:space="preserve"> </t>
    </r>
    <r>
      <rPr>
        <b/>
        <sz val="12"/>
        <color indexed="8"/>
        <rFont val="Arial"/>
        <family val="2"/>
      </rPr>
      <t xml:space="preserve">MES </t>
    </r>
    <r>
      <rPr>
        <sz val="12"/>
        <rFont val="Arial"/>
        <family val="2"/>
      </rPr>
      <t xml:space="preserve"> </t>
    </r>
  </si>
  <si>
    <r>
      <t xml:space="preserve"> </t>
    </r>
    <r>
      <rPr>
        <b/>
        <sz val="12"/>
        <color indexed="8"/>
        <rFont val="Arial"/>
        <family val="2"/>
      </rPr>
      <t xml:space="preserve">E.Activa (kWh) </t>
    </r>
    <r>
      <rPr>
        <b/>
        <sz val="12"/>
        <rFont val="Arial"/>
        <family val="2"/>
      </rPr>
      <t xml:space="preserve"> </t>
    </r>
  </si>
  <si>
    <r>
      <t xml:space="preserve"> </t>
    </r>
    <r>
      <rPr>
        <b/>
        <sz val="12"/>
        <color indexed="8"/>
        <rFont val="Arial"/>
        <family val="2"/>
      </rPr>
      <t xml:space="preserve">E.Reactiva II
 (kVArh) </t>
    </r>
    <r>
      <rPr>
        <sz val="12"/>
        <rFont val="Arial"/>
        <family val="2"/>
      </rPr>
      <t xml:space="preserve"> </t>
    </r>
  </si>
  <si>
    <r>
      <t xml:space="preserve"> </t>
    </r>
    <r>
      <rPr>
        <b/>
        <sz val="11"/>
        <color indexed="8"/>
        <rFont val="Arial"/>
        <family val="2"/>
      </rPr>
      <t xml:space="preserve">E.Reactiva III
 (kVArh) </t>
    </r>
    <r>
      <rPr>
        <sz val="11"/>
        <rFont val="Arial"/>
        <family val="2"/>
      </rPr>
      <t xml:space="preserve"> </t>
    </r>
  </si>
  <si>
    <r>
      <t xml:space="preserve"> </t>
    </r>
    <r>
      <rPr>
        <b/>
        <sz val="12"/>
        <color indexed="8"/>
        <rFont val="Arial"/>
        <family val="2"/>
      </rPr>
      <t xml:space="preserve">RI  ( €  ) </t>
    </r>
    <r>
      <rPr>
        <sz val="12"/>
        <rFont val="Arial"/>
        <family val="2"/>
      </rPr>
      <t xml:space="preserve"> </t>
    </r>
  </si>
  <si>
    <r>
      <t xml:space="preserve"> </t>
    </r>
    <r>
      <rPr>
        <b/>
        <sz val="12"/>
        <color indexed="8"/>
        <rFont val="Arial"/>
        <family val="2"/>
      </rPr>
      <t xml:space="preserve">RO (€) </t>
    </r>
    <r>
      <rPr>
        <sz val="12"/>
        <rFont val="Arial"/>
        <family val="2"/>
      </rPr>
      <t xml:space="preserve"> </t>
    </r>
  </si>
  <si>
    <r>
      <t xml:space="preserve"> </t>
    </r>
    <r>
      <rPr>
        <b/>
        <sz val="12"/>
        <color indexed="8"/>
        <rFont val="Arial"/>
        <family val="2"/>
      </rPr>
      <t xml:space="preserve">Com.Reac (€) </t>
    </r>
    <r>
      <rPr>
        <sz val="12"/>
        <rFont val="Arial"/>
        <family val="2"/>
      </rPr>
      <t xml:space="preserve"> </t>
    </r>
  </si>
  <si>
    <r>
      <t xml:space="preserve"> </t>
    </r>
    <r>
      <rPr>
        <b/>
        <sz val="12"/>
        <color indexed="8"/>
        <rFont val="Arial"/>
        <family val="2"/>
      </rPr>
      <t xml:space="preserve">Incentivo Inversión (€) </t>
    </r>
    <r>
      <rPr>
        <sz val="12"/>
        <rFont val="Arial"/>
        <family val="2"/>
      </rPr>
      <t xml:space="preserve"> </t>
    </r>
  </si>
  <si>
    <r>
      <t xml:space="preserve"> </t>
    </r>
    <r>
      <rPr>
        <b/>
        <sz val="12"/>
        <color indexed="8"/>
        <rFont val="Arial"/>
        <family val="2"/>
      </rPr>
      <t xml:space="preserve">TOTAL (€) </t>
    </r>
    <r>
      <rPr>
        <sz val="12"/>
        <rFont val="Arial"/>
        <family val="2"/>
      </rPr>
      <t xml:space="preserve"> 
</t>
    </r>
    <r>
      <rPr>
        <sz val="9"/>
        <rFont val="Arial"/>
        <family val="2"/>
      </rPr>
      <t>(EA+ER+ER+RI+R0+CR)</t>
    </r>
  </si>
  <si>
    <r>
      <t xml:space="preserve"> </t>
    </r>
    <r>
      <rPr>
        <b/>
        <sz val="12"/>
        <color indexed="8"/>
        <rFont val="Arial"/>
        <family val="2"/>
      </rPr>
      <t xml:space="preserve">Diferencia 
Liq anterior </t>
    </r>
    <r>
      <rPr>
        <sz val="12"/>
        <rFont val="Arial"/>
        <family val="2"/>
      </rPr>
      <t xml:space="preserve"> </t>
    </r>
  </si>
  <si>
    <r>
      <t xml:space="preserve"> </t>
    </r>
    <r>
      <rPr>
        <b/>
        <sz val="12"/>
        <color indexed="8"/>
        <rFont val="Arial"/>
        <family val="2"/>
      </rPr>
      <t xml:space="preserve">01/2014 </t>
    </r>
    <r>
      <rPr>
        <b/>
        <sz val="12"/>
        <rFont val="Arial"/>
        <family val="2"/>
      </rPr>
      <t xml:space="preserve"> </t>
    </r>
  </si>
  <si>
    <r>
      <t xml:space="preserve"> </t>
    </r>
    <r>
      <rPr>
        <b/>
        <sz val="12"/>
        <color indexed="8"/>
        <rFont val="Arial"/>
        <family val="2"/>
      </rPr>
      <t xml:space="preserve">4.000 </t>
    </r>
    <r>
      <rPr>
        <sz val="12"/>
        <rFont val="Arial"/>
        <family val="2"/>
      </rPr>
      <t xml:space="preserve"> </t>
    </r>
  </si>
  <si>
    <r>
      <t xml:space="preserve"> </t>
    </r>
    <r>
      <rPr>
        <b/>
        <sz val="14"/>
        <color indexed="8"/>
        <rFont val="Arial"/>
        <family val="2"/>
      </rPr>
      <t xml:space="preserve">4.000
</t>
    </r>
    <r>
      <rPr>
        <b/>
        <sz val="10"/>
        <color indexed="8"/>
        <rFont val="Arial"/>
        <family val="2"/>
      </rPr>
      <t>(4.000-0)</t>
    </r>
  </si>
  <si>
    <r>
      <t xml:space="preserve"> </t>
    </r>
    <r>
      <rPr>
        <b/>
        <sz val="6.9"/>
        <color indexed="8"/>
        <rFont val="Arial"/>
        <family val="2"/>
      </rPr>
      <t xml:space="preserve">Ejercicios anteriores </t>
    </r>
    <r>
      <rPr>
        <sz val="11"/>
        <rFont val="Arial"/>
        <family val="2"/>
      </rPr>
      <t xml:space="preserve"> </t>
    </r>
  </si>
  <si>
    <r>
      <t xml:space="preserve"> </t>
    </r>
    <r>
      <rPr>
        <b/>
        <sz val="18"/>
        <color indexed="8"/>
        <rFont val="Arial"/>
        <family val="2"/>
      </rPr>
      <t xml:space="preserve">Datos de factura para LIQUIDACIÓN 1-2014 (Febrero2014) </t>
    </r>
    <r>
      <rPr>
        <sz val="18"/>
        <rFont val="Arial"/>
        <family val="2"/>
      </rPr>
      <t xml:space="preserve"> </t>
    </r>
  </si>
  <si>
    <t>(F) Retribución acumulada hasta Liquidación 1</t>
  </si>
  <si>
    <r>
      <t xml:space="preserve"> </t>
    </r>
    <r>
      <rPr>
        <b/>
        <sz val="12"/>
        <color indexed="8"/>
        <rFont val="Arial"/>
        <family val="2"/>
      </rPr>
      <t xml:space="preserve">(B) Retribución Acumulada Liquidación anterior </t>
    </r>
    <r>
      <rPr>
        <sz val="12"/>
        <rFont val="Arial"/>
        <family val="2"/>
      </rPr>
      <t xml:space="preserve"> </t>
    </r>
  </si>
  <si>
    <r>
      <t xml:space="preserve"> </t>
    </r>
    <r>
      <rPr>
        <b/>
        <sz val="12"/>
        <color indexed="8"/>
        <rFont val="Arial"/>
        <family val="2"/>
      </rPr>
      <t xml:space="preserve">(C) Cobros y Compensaciones acumulados hasta la Liquidación anterior </t>
    </r>
    <r>
      <rPr>
        <sz val="12"/>
        <rFont val="Arial"/>
        <family val="2"/>
      </rPr>
      <t xml:space="preserve"> </t>
    </r>
  </si>
  <si>
    <r>
      <t xml:space="preserve"> </t>
    </r>
    <r>
      <rPr>
        <b/>
        <sz val="12"/>
        <color indexed="8"/>
        <rFont val="Arial"/>
        <family val="2"/>
      </rPr>
      <t xml:space="preserve">(D) Pago Efectuado Acumulado hasta Liquidación anterior </t>
    </r>
    <r>
      <rPr>
        <sz val="12"/>
        <rFont val="Arial"/>
        <family val="2"/>
      </rPr>
      <t xml:space="preserve"> </t>
    </r>
  </si>
  <si>
    <t>DATOS ACUMULADOS HASTA LA LIQUIDACIÓN ANTERIOR</t>
  </si>
  <si>
    <r>
      <t xml:space="preserve"> </t>
    </r>
    <r>
      <rPr>
        <b/>
        <sz val="14"/>
        <color indexed="8"/>
        <rFont val="Arial"/>
        <family val="2"/>
      </rPr>
      <t xml:space="preserve">0
</t>
    </r>
    <r>
      <rPr>
        <b/>
        <sz val="10"/>
        <color indexed="8"/>
        <rFont val="Arial"/>
        <family val="2"/>
      </rPr>
      <t>(4.000-4.000)</t>
    </r>
  </si>
  <si>
    <r>
      <t xml:space="preserve"> </t>
    </r>
    <r>
      <rPr>
        <b/>
        <sz val="14"/>
        <color indexed="8"/>
        <rFont val="Arial"/>
        <family val="2"/>
      </rPr>
      <t xml:space="preserve">3.000
</t>
    </r>
    <r>
      <rPr>
        <b/>
        <sz val="10"/>
        <color indexed="8"/>
        <rFont val="Arial"/>
        <family val="2"/>
      </rPr>
      <t>(3.000-0)</t>
    </r>
  </si>
  <si>
    <r>
      <t xml:space="preserve"> </t>
    </r>
    <r>
      <rPr>
        <b/>
        <sz val="14"/>
        <color indexed="8"/>
        <rFont val="Arial"/>
        <family val="2"/>
      </rPr>
      <t xml:space="preserve"> - 4.000
</t>
    </r>
    <r>
      <rPr>
        <b/>
        <sz val="10"/>
        <color indexed="8"/>
        <rFont val="Arial"/>
        <family val="2"/>
      </rPr>
      <t>(0-4.000)</t>
    </r>
  </si>
  <si>
    <r>
      <t>0</t>
    </r>
    <r>
      <rPr>
        <b/>
        <sz val="14"/>
        <color indexed="8"/>
        <rFont val="Arial"/>
        <family val="2"/>
      </rPr>
      <t xml:space="preserve">
</t>
    </r>
    <r>
      <rPr>
        <b/>
        <sz val="10"/>
        <color indexed="8"/>
        <rFont val="Arial"/>
        <family val="2"/>
      </rPr>
      <t>(3.000-3.000)</t>
    </r>
  </si>
  <si>
    <r>
      <t xml:space="preserve"> </t>
    </r>
    <r>
      <rPr>
        <b/>
        <sz val="14"/>
        <color indexed="8"/>
        <rFont val="Arial"/>
        <family val="2"/>
      </rPr>
      <t xml:space="preserve">3.500
</t>
    </r>
    <r>
      <rPr>
        <b/>
        <sz val="10"/>
        <color indexed="8"/>
        <rFont val="Arial"/>
        <family val="2"/>
      </rPr>
      <t>(3.500-0)</t>
    </r>
  </si>
  <si>
    <r>
      <t xml:space="preserve"> </t>
    </r>
    <r>
      <rPr>
        <b/>
        <sz val="14"/>
        <color indexed="8"/>
        <rFont val="Arial"/>
        <family val="2"/>
      </rPr>
      <t xml:space="preserve">TOTALES </t>
    </r>
    <r>
      <rPr>
        <b/>
        <sz val="14"/>
        <rFont val="Arial"/>
        <family val="2"/>
      </rPr>
      <t xml:space="preserve"> </t>
    </r>
  </si>
  <si>
    <r>
      <t xml:space="preserve"> </t>
    </r>
    <r>
      <rPr>
        <b/>
        <sz val="14"/>
        <color indexed="8"/>
        <rFont val="Arial"/>
        <family val="2"/>
      </rPr>
      <t xml:space="preserve">LIQUIDACION     4       CIL1 </t>
    </r>
    <r>
      <rPr>
        <sz val="14"/>
        <rFont val="Arial"/>
        <family val="2"/>
      </rPr>
      <t xml:space="preserve"> </t>
    </r>
  </si>
  <si>
    <r>
      <t xml:space="preserve"> </t>
    </r>
    <r>
      <rPr>
        <b/>
        <sz val="14"/>
        <color indexed="8"/>
        <rFont val="Arial"/>
        <family val="2"/>
      </rPr>
      <t xml:space="preserve">0
</t>
    </r>
    <r>
      <rPr>
        <b/>
        <sz val="10"/>
        <color indexed="8"/>
        <rFont val="Arial"/>
        <family val="2"/>
      </rPr>
      <t>(0-0)</t>
    </r>
  </si>
  <si>
    <r>
      <t xml:space="preserve"> 5.</t>
    </r>
    <r>
      <rPr>
        <b/>
        <sz val="14"/>
        <color indexed="8"/>
        <rFont val="Arial"/>
        <family val="2"/>
      </rPr>
      <t xml:space="preserve">000
</t>
    </r>
    <r>
      <rPr>
        <b/>
        <sz val="10"/>
        <color indexed="8"/>
        <rFont val="Arial"/>
        <family val="2"/>
      </rPr>
      <t>(5.000-0)</t>
    </r>
  </si>
  <si>
    <r>
      <t xml:space="preserve"> </t>
    </r>
    <r>
      <rPr>
        <b/>
        <sz val="18"/>
        <color indexed="8"/>
        <rFont val="Arial"/>
        <family val="2"/>
      </rPr>
      <t xml:space="preserve">Datos de factura para LIQUIDACIÓN 2  -2014 (Marzo 2014) </t>
    </r>
    <r>
      <rPr>
        <sz val="18"/>
        <rFont val="Arial"/>
        <family val="2"/>
      </rPr>
      <t xml:space="preserve"> </t>
    </r>
  </si>
  <si>
    <r>
      <t xml:space="preserve"> </t>
    </r>
    <r>
      <rPr>
        <b/>
        <sz val="18"/>
        <color indexed="8"/>
        <rFont val="Arial"/>
        <family val="2"/>
      </rPr>
      <t xml:space="preserve">Datos de factura para LIQUIDACIÓN 3-2014 (Abril 2014) </t>
    </r>
    <r>
      <rPr>
        <sz val="18"/>
        <rFont val="Arial"/>
        <family val="2"/>
      </rPr>
      <t xml:space="preserve"> </t>
    </r>
  </si>
  <si>
    <r>
      <t xml:space="preserve"> </t>
    </r>
    <r>
      <rPr>
        <b/>
        <sz val="18"/>
        <color indexed="8"/>
        <rFont val="Arial"/>
        <family val="2"/>
      </rPr>
      <t xml:space="preserve">Datos de factura para LIQUIDACIÓN 4-2014 (Mayo2014) </t>
    </r>
    <r>
      <rPr>
        <sz val="18"/>
        <rFont val="Arial"/>
        <family val="2"/>
      </rPr>
      <t xml:space="preserve"> </t>
    </r>
  </si>
  <si>
    <t>Se supone que lo hemos pagado por ello es negativo</t>
  </si>
  <si>
    <r>
      <t xml:space="preserve"> </t>
    </r>
    <r>
      <rPr>
        <b/>
        <sz val="14"/>
        <color indexed="8"/>
        <rFont val="Arial"/>
        <family val="2"/>
      </rPr>
      <t xml:space="preserve">LIQUIDACION  3       CIL1 </t>
    </r>
    <r>
      <rPr>
        <sz val="14"/>
        <rFont val="Arial"/>
        <family val="2"/>
      </rPr>
      <t xml:space="preserve"> </t>
    </r>
  </si>
  <si>
    <r>
      <t xml:space="preserve"> </t>
    </r>
    <r>
      <rPr>
        <b/>
        <sz val="14"/>
        <color indexed="8"/>
        <rFont val="Arial"/>
        <family val="2"/>
      </rPr>
      <t xml:space="preserve">LIQUIDACION   2       CIL1 </t>
    </r>
    <r>
      <rPr>
        <sz val="14"/>
        <rFont val="Arial"/>
        <family val="2"/>
      </rPr>
      <t xml:space="preserve"> </t>
    </r>
  </si>
  <si>
    <r>
      <t xml:space="preserve"> </t>
    </r>
    <r>
      <rPr>
        <b/>
        <sz val="14"/>
        <color indexed="8"/>
        <rFont val="Arial"/>
        <family val="2"/>
      </rPr>
      <t xml:space="preserve">Ejercicios anteriores </t>
    </r>
    <r>
      <rPr>
        <sz val="14"/>
        <rFont val="Arial"/>
        <family val="2"/>
      </rPr>
      <t xml:space="preserve"> </t>
    </r>
  </si>
  <si>
    <t>(2.000de enero+1.500 de febrero)</t>
  </si>
  <si>
    <r>
      <t xml:space="preserve"> </t>
    </r>
    <r>
      <rPr>
        <b/>
        <sz val="12"/>
        <color indexed="8"/>
        <rFont val="Arial"/>
        <family val="2"/>
      </rPr>
      <t xml:space="preserve">(E) Coeficiente de cobertura en Liquidación 4 (F) Retribución Acumulada hasta Liquidación 1 </t>
    </r>
    <r>
      <rPr>
        <sz val="12"/>
        <rFont val="Arial"/>
        <family val="2"/>
      </rPr>
      <t xml:space="preserve"> </t>
    </r>
  </si>
  <si>
    <t>(F) Retribución acumulada hasta Liquidación 4</t>
  </si>
  <si>
    <t>(F) Retribución acumulada hasta Liquidación 3</t>
  </si>
  <si>
    <t>(F) Retribución acumulada hasta Liquidación 2</t>
  </si>
  <si>
    <r>
      <t xml:space="preserve"> </t>
    </r>
    <r>
      <rPr>
        <b/>
        <sz val="12"/>
        <color indexed="8"/>
        <rFont val="Arial"/>
        <family val="2"/>
      </rPr>
      <t xml:space="preserve">(E) Coeficiente de cobertura en Liquidación 1  </t>
    </r>
  </si>
  <si>
    <r>
      <t xml:space="preserve"> </t>
    </r>
    <r>
      <rPr>
        <b/>
        <sz val="12"/>
        <color indexed="8"/>
        <rFont val="Arial"/>
        <family val="2"/>
      </rPr>
      <t xml:space="preserve">(E) Coeficiente de cobertura en Liquidación 2 </t>
    </r>
  </si>
  <si>
    <r>
      <t xml:space="preserve"> </t>
    </r>
    <r>
      <rPr>
        <b/>
        <sz val="12"/>
        <color indexed="8"/>
        <rFont val="Arial"/>
        <family val="2"/>
      </rPr>
      <t xml:space="preserve">(E) Coeficiente de cobertura en Liquidación 3 </t>
    </r>
  </si>
  <si>
    <r>
      <t xml:space="preserve"> </t>
    </r>
    <r>
      <rPr>
        <b/>
        <sz val="14"/>
        <color indexed="8"/>
        <rFont val="Arial"/>
        <family val="2"/>
      </rPr>
      <t xml:space="preserve">Base imponible de la factura en Liquidación 3 (F*E – (D+C+A)) </t>
    </r>
    <r>
      <rPr>
        <sz val="14"/>
        <rFont val="Arial"/>
        <family val="2"/>
      </rPr>
      <t xml:space="preserve"> </t>
    </r>
  </si>
  <si>
    <r>
      <t xml:space="preserve"> </t>
    </r>
    <r>
      <rPr>
        <b/>
        <sz val="14"/>
        <color indexed="8"/>
        <rFont val="Arial"/>
        <family val="2"/>
      </rPr>
      <t xml:space="preserve">Base imponible de la factura en Liquidación 2 (F*E – (D+C+A)) </t>
    </r>
    <r>
      <rPr>
        <sz val="14"/>
        <rFont val="Arial"/>
        <family val="2"/>
      </rPr>
      <t xml:space="preserve"> </t>
    </r>
  </si>
  <si>
    <r>
      <t xml:space="preserve"> </t>
    </r>
    <r>
      <rPr>
        <b/>
        <sz val="14"/>
        <color indexed="8"/>
        <rFont val="Arial"/>
        <family val="2"/>
      </rPr>
      <t xml:space="preserve">Base imponible de la factura en Liquidación 1 (F*E – (D+C+A)) </t>
    </r>
    <r>
      <rPr>
        <sz val="14"/>
        <rFont val="Arial"/>
        <family val="2"/>
      </rPr>
      <t xml:space="preserve"> </t>
    </r>
  </si>
  <si>
    <r>
      <t xml:space="preserve"> </t>
    </r>
    <r>
      <rPr>
        <b/>
        <sz val="14"/>
        <color indexed="8"/>
        <rFont val="Arial"/>
        <family val="2"/>
      </rPr>
      <t xml:space="preserve">Base imponible de la factura en Liquidación 4 (F*E – (D+C+A)) </t>
    </r>
    <r>
      <rPr>
        <sz val="14"/>
        <rFont val="Arial"/>
        <family val="2"/>
      </rPr>
      <t xml:space="preserve"> </t>
    </r>
  </si>
  <si>
    <t>(60%*11.500)-(3.500+0-250)</t>
  </si>
  <si>
    <r>
      <t xml:space="preserve"> </t>
    </r>
    <r>
      <rPr>
        <b/>
        <sz val="14"/>
        <color indexed="8"/>
        <rFont val="Arial"/>
        <family val="2"/>
      </rPr>
      <t xml:space="preserve">LIQUIDACION  1       CIL1 </t>
    </r>
    <r>
      <rPr>
        <sz val="14"/>
        <rFont val="Arial"/>
        <family val="2"/>
      </rPr>
      <t xml:space="preserve"> </t>
    </r>
  </si>
  <si>
    <t>Notas:</t>
  </si>
  <si>
    <t>El 28 de Febrero se cierra producción de Enero y primera semana-quincena Marzo se publica el Coeficiente de Cobertura de Enero.</t>
  </si>
  <si>
    <t>Y se aprueba la liquidación.</t>
  </si>
  <si>
    <t xml:space="preserve">En los supuestos hay un monto económico de : Enero 4.000 €; Febrero 3.000€, en Marzo 3.500€ </t>
  </si>
  <si>
    <t>y regularización Enero por error contador por ejemplo y es 0 en vez de 4.000(es una exageración para ver qué pasaría); Abril 5.000€</t>
  </si>
  <si>
    <t>Se paga por CIL y estos se acumulan si tiene varios el el mismo productor.</t>
  </si>
  <si>
    <t>Produción Enero 2014</t>
  </si>
  <si>
    <t>Producción Febrero 2014</t>
  </si>
  <si>
    <t>Producción Marzo 2014</t>
  </si>
  <si>
    <t>Producción Abril 2014</t>
  </si>
  <si>
    <t>PAGO CIL1
Bases Imp.</t>
  </si>
  <si>
    <t>PAGO CIL2
Bases Imp.</t>
  </si>
  <si>
    <t xml:space="preserve">LIQ CIL2
</t>
  </si>
  <si>
    <t>ía así</t>
  </si>
  <si>
    <t>Si alguien tiene dos o más CIL y con los del segundo inventados quedaría así:</t>
  </si>
  <si>
    <t>Resumen de cobros-pagos si se tienen 2 CIL y hay cantidades pendientes 2013</t>
  </si>
  <si>
    <t>ESTADILLO SISTEMA DE COBRO CON EL R.D. NUEVO</t>
  </si>
  <si>
    <t>(Acumulado Marzo)</t>
  </si>
  <si>
    <t>(Acumulado Febrero)</t>
  </si>
  <si>
    <t>(Acumulado Enero)</t>
  </si>
  <si>
    <r>
      <t>1.000</t>
    </r>
    <r>
      <rPr>
        <b/>
        <sz val="14"/>
        <color indexed="8"/>
        <rFont val="Arial"/>
        <family val="2"/>
      </rPr>
      <t xml:space="preserve">
</t>
    </r>
    <r>
      <rPr>
        <b/>
        <sz val="10"/>
        <color indexed="8"/>
        <rFont val="Arial"/>
        <family val="2"/>
      </rPr>
      <t>(1.000-0)</t>
    </r>
  </si>
  <si>
    <r>
      <t xml:space="preserve"> -900</t>
    </r>
    <r>
      <rPr>
        <b/>
        <sz val="14"/>
        <color indexed="8"/>
        <rFont val="Arial"/>
        <family val="2"/>
      </rPr>
      <t xml:space="preserve">
</t>
    </r>
    <r>
      <rPr>
        <b/>
        <sz val="10"/>
        <color indexed="8"/>
        <rFont val="Arial"/>
        <family val="2"/>
      </rPr>
      <t>(100-1000)</t>
    </r>
  </si>
  <si>
    <r>
      <t>800</t>
    </r>
    <r>
      <rPr>
        <b/>
        <sz val="14"/>
        <color indexed="8"/>
        <rFont val="Arial"/>
        <family val="2"/>
      </rPr>
      <t xml:space="preserve">
</t>
    </r>
    <r>
      <rPr>
        <b/>
        <sz val="10"/>
        <color indexed="8"/>
        <rFont val="Arial"/>
        <family val="2"/>
      </rPr>
      <t>(800-0)</t>
    </r>
  </si>
  <si>
    <t>(50%*900)-500 Enero</t>
  </si>
  <si>
    <r>
      <t xml:space="preserve"> </t>
    </r>
    <r>
      <rPr>
        <b/>
        <sz val="14"/>
        <color indexed="8"/>
        <rFont val="Arial"/>
        <family val="2"/>
      </rPr>
      <t xml:space="preserve"> 0
</t>
    </r>
    <r>
      <rPr>
        <b/>
        <sz val="10"/>
        <color indexed="8"/>
        <rFont val="Arial"/>
        <family val="2"/>
      </rPr>
      <t>(100-100)</t>
    </r>
  </si>
  <si>
    <r>
      <t>0</t>
    </r>
    <r>
      <rPr>
        <b/>
        <sz val="14"/>
        <color indexed="8"/>
        <rFont val="Arial"/>
        <family val="2"/>
      </rPr>
      <t xml:space="preserve">
</t>
    </r>
    <r>
      <rPr>
        <b/>
        <sz val="10"/>
        <color indexed="8"/>
        <rFont val="Arial"/>
        <family val="2"/>
      </rPr>
      <t>(800-800)</t>
    </r>
  </si>
  <si>
    <r>
      <t>0</t>
    </r>
    <r>
      <rPr>
        <b/>
        <sz val="14"/>
        <color indexed="8"/>
        <rFont val="Arial"/>
        <family val="2"/>
      </rPr>
      <t xml:space="preserve">
</t>
    </r>
    <r>
      <rPr>
        <b/>
        <sz val="10"/>
        <color indexed="8"/>
        <rFont val="Arial"/>
        <family val="2"/>
      </rPr>
      <t>(0-0)</t>
    </r>
  </si>
  <si>
    <t>(500 de enero, Los negativos defebrero estan en (A) compensaciones</t>
  </si>
  <si>
    <r>
      <t xml:space="preserve"> 1.</t>
    </r>
    <r>
      <rPr>
        <b/>
        <sz val="14"/>
        <color indexed="8"/>
        <rFont val="Arial"/>
        <family val="2"/>
      </rPr>
      <t xml:space="preserve">200
</t>
    </r>
    <r>
      <rPr>
        <b/>
        <sz val="10"/>
        <color indexed="8"/>
        <rFont val="Arial"/>
        <family val="2"/>
      </rPr>
      <t>(1.200-0)</t>
    </r>
  </si>
  <si>
    <t>(60%*2.100)-(+500-50+0)</t>
  </si>
  <si>
    <t>Ejercicios Anteriores</t>
  </si>
  <si>
    <t xml:space="preserve"> Ejercicios anteriores  </t>
  </si>
  <si>
    <t xml:space="preserve"> LIQUIDACION  1       CIL  2  </t>
  </si>
  <si>
    <t xml:space="preserve"> LIQUIDACION   2       CIL  2  </t>
  </si>
  <si>
    <t xml:space="preserve"> LIQUIDACION  3       CIL  2  </t>
  </si>
  <si>
    <t xml:space="preserve"> LIQUIDACION     4       CIL  2  </t>
  </si>
  <si>
    <t xml:space="preserve"> LIQUIDACION     5       CIL  2  </t>
  </si>
  <si>
    <r>
      <t xml:space="preserve"> </t>
    </r>
    <r>
      <rPr>
        <b/>
        <sz val="12"/>
        <color indexed="8"/>
        <rFont val="Arial"/>
        <family val="2"/>
      </rPr>
      <t xml:space="preserve">(D) Pago Efectuadopor CNMC Acumulado hasta Liquidación anterior </t>
    </r>
    <r>
      <rPr>
        <sz val="12"/>
        <rFont val="Arial"/>
        <family val="2"/>
      </rPr>
      <t xml:space="preserve"> </t>
    </r>
  </si>
  <si>
    <t>Llegado aeste  punto el resumen sería:</t>
  </si>
  <si>
    <t>Producido</t>
  </si>
  <si>
    <t>cobertura 100%</t>
  </si>
  <si>
    <t>Cobradohasta mayo:</t>
  </si>
  <si>
    <t xml:space="preserve"> =500+0+810+0=1.310</t>
  </si>
  <si>
    <t>cobrado en mayo</t>
  </si>
  <si>
    <t>Total a cobrar teórico</t>
  </si>
  <si>
    <t>Cobrado Real</t>
  </si>
  <si>
    <t>Producción Mayo 2014</t>
  </si>
  <si>
    <r>
      <t xml:space="preserve"> </t>
    </r>
    <r>
      <rPr>
        <b/>
        <sz val="12"/>
        <color indexed="8"/>
        <rFont val="Arial"/>
        <family val="2"/>
      </rPr>
      <t xml:space="preserve">(D) Pago Efectuado por CNMC Acumulado hasta Liquidación anterior </t>
    </r>
    <r>
      <rPr>
        <sz val="12"/>
        <rFont val="Arial"/>
        <family val="2"/>
      </rPr>
      <t xml:space="preserve"> </t>
    </r>
  </si>
  <si>
    <r>
      <t xml:space="preserve"> </t>
    </r>
    <r>
      <rPr>
        <b/>
        <sz val="12"/>
        <color indexed="8"/>
        <rFont val="Arial"/>
        <family val="2"/>
      </rPr>
      <t xml:space="preserve">(E) Coeficiente de cobertura en Liquidación 5 (F) Retribución Acumulada hasta Liquidación 1 </t>
    </r>
    <r>
      <rPr>
        <sz val="12"/>
        <rFont val="Arial"/>
        <family val="2"/>
      </rPr>
      <t xml:space="preserve"> </t>
    </r>
  </si>
  <si>
    <t>(F) Retribución acumulada hasta Liquidación 5</t>
  </si>
  <si>
    <r>
      <t xml:space="preserve"> </t>
    </r>
    <r>
      <rPr>
        <b/>
        <sz val="14"/>
        <color indexed="8"/>
        <rFont val="Arial"/>
        <family val="2"/>
      </rPr>
      <t xml:space="preserve">Base imponible de la factura en Liquidación 5 (F*E – (D+C+A)) </t>
    </r>
    <r>
      <rPr>
        <sz val="14"/>
        <rFont val="Arial"/>
        <family val="2"/>
      </rPr>
      <t xml:space="preserve"> </t>
    </r>
  </si>
  <si>
    <t>(Acumulado Mayo)</t>
  </si>
  <si>
    <t>Producción Junio 2014</t>
  </si>
  <si>
    <r>
      <t xml:space="preserve"> </t>
    </r>
    <r>
      <rPr>
        <b/>
        <sz val="18"/>
        <color indexed="8"/>
        <rFont val="Arial"/>
        <family val="2"/>
      </rPr>
      <t xml:space="preserve">Datos de factura para LIQUIDACIÓN 5-2014 (Mayo2014) </t>
    </r>
    <r>
      <rPr>
        <sz val="18"/>
        <rFont val="Arial"/>
        <family val="2"/>
      </rPr>
      <t xml:space="preserve"> </t>
    </r>
  </si>
  <si>
    <r>
      <t xml:space="preserve"> </t>
    </r>
    <r>
      <rPr>
        <b/>
        <sz val="18"/>
        <color indexed="8"/>
        <rFont val="Arial"/>
        <family val="2"/>
      </rPr>
      <t xml:space="preserve">Datos de factura para LIQUIDACIÓN 6-2014 (Junio2014) </t>
    </r>
    <r>
      <rPr>
        <sz val="18"/>
        <rFont val="Arial"/>
        <family val="2"/>
      </rPr>
      <t xml:space="preserve"> </t>
    </r>
  </si>
  <si>
    <t>Producción Enero:</t>
  </si>
  <si>
    <t>Producción Febrero:</t>
  </si>
  <si>
    <t>Rectificación Enero</t>
  </si>
  <si>
    <t>Producción Marzo</t>
  </si>
  <si>
    <t>Producción Abril</t>
  </si>
  <si>
    <t>Producción Mayo</t>
  </si>
  <si>
    <t>Producción Junio</t>
  </si>
  <si>
    <t>% cobertura</t>
  </si>
  <si>
    <t>Hipótesis exagerada</t>
  </si>
  <si>
    <t xml:space="preserve">Y algo podría parecer perfecto puede ser "jodido" puesto que el siguiente mes si la cobertura no es 100% habría que devolver </t>
  </si>
  <si>
    <t>He puesto Total sumando  todos los conceptos que teníamos hasta ahora, pero teóricamente no habrá reactiva, incluso puede ser negativa</t>
  </si>
  <si>
    <t>Desde la produción de Enero ya se utilizará el sistema de coeficiente decobertura.
Enero y Febrero nos pagarán a prima como hasta ahora pero multiplicado por el coeficiente de cobertura</t>
  </si>
  <si>
    <t>Si sale negativa la BI hay que pagarle a la CNMC, aunque si hay algo por compensar de ejercicios anteriores sepuede hacer (no es evidente)</t>
  </si>
  <si>
    <t>(50%*7.000)-(2000+0+0)</t>
  </si>
  <si>
    <t>(50%*6.500)-(3500+0+0</t>
  </si>
  <si>
    <r>
      <t xml:space="preserve"> </t>
    </r>
    <r>
      <rPr>
        <b/>
        <sz val="12"/>
        <color indexed="8"/>
        <rFont val="Arial"/>
        <family val="2"/>
      </rPr>
      <t xml:space="preserve">(A) Cobros y Compensaciones realizados en la Liquidación 1 </t>
    </r>
    <r>
      <rPr>
        <sz val="12"/>
        <rFont val="Arial"/>
        <family val="2"/>
      </rPr>
      <t xml:space="preserve"> </t>
    </r>
  </si>
  <si>
    <r>
      <t xml:space="preserve"> </t>
    </r>
    <r>
      <rPr>
        <b/>
        <sz val="12"/>
        <color indexed="8"/>
        <rFont val="Arial"/>
        <family val="2"/>
      </rPr>
      <t>(A) Cobros y Compensaciones realizados en la Liquidación 2</t>
    </r>
  </si>
  <si>
    <r>
      <t xml:space="preserve"> </t>
    </r>
    <r>
      <rPr>
        <b/>
        <sz val="12"/>
        <color indexed="8"/>
        <rFont val="Arial"/>
        <family val="2"/>
      </rPr>
      <t xml:space="preserve">(A) Cobros y Compensaciones realizados en la Liquidación 3 </t>
    </r>
    <r>
      <rPr>
        <sz val="12"/>
        <rFont val="Arial"/>
        <family val="2"/>
      </rPr>
      <t xml:space="preserve"> </t>
    </r>
  </si>
  <si>
    <r>
      <t xml:space="preserve"> </t>
    </r>
    <r>
      <rPr>
        <b/>
        <sz val="12"/>
        <color indexed="8"/>
        <rFont val="Arial"/>
        <family val="2"/>
      </rPr>
      <t xml:space="preserve">(A) Cobros y Compensaciones realizados en la Liquidación 4 </t>
    </r>
    <r>
      <rPr>
        <sz val="12"/>
        <rFont val="Arial"/>
        <family val="2"/>
      </rPr>
      <t xml:space="preserve"> </t>
    </r>
  </si>
  <si>
    <t>COMPENSACION DE LA LIQUIDACION 2 ( los -50)</t>
  </si>
  <si>
    <t>LA COMPENSACION DE LA LIQUIDACION 2 ( los -50)</t>
  </si>
  <si>
    <r>
      <t xml:space="preserve"> </t>
    </r>
    <r>
      <rPr>
        <b/>
        <sz val="12"/>
        <color indexed="8"/>
        <rFont val="Arial"/>
        <family val="2"/>
      </rPr>
      <t xml:space="preserve">(A) Cobros y Compensaciones realizados en la Liquidación 2 </t>
    </r>
    <r>
      <rPr>
        <sz val="12"/>
        <rFont val="Arial"/>
        <family val="2"/>
      </rPr>
      <t xml:space="preserve"> </t>
    </r>
  </si>
  <si>
    <r>
      <t xml:space="preserve"> </t>
    </r>
    <r>
      <rPr>
        <b/>
        <sz val="12"/>
        <color indexed="8"/>
        <rFont val="Arial"/>
        <family val="2"/>
      </rPr>
      <t xml:space="preserve">(C) Cobros y Compensaciones ACUMULADOS hasta la Liquidación anterior </t>
    </r>
    <r>
      <rPr>
        <sz val="12"/>
        <rFont val="Arial"/>
        <family val="2"/>
      </rPr>
      <t xml:space="preserve"> </t>
    </r>
  </si>
  <si>
    <r>
      <t xml:space="preserve"> </t>
    </r>
    <r>
      <rPr>
        <b/>
        <sz val="12"/>
        <color indexed="8"/>
        <rFont val="Arial"/>
        <family val="2"/>
      </rPr>
      <t>(A) Cobros y Compensaciones realizados en la Liquidación 3</t>
    </r>
  </si>
  <si>
    <t>Se cobrara la Baldita por el representante y el resto por CNMC similar al anterior sistema.</t>
  </si>
  <si>
    <t>Lo normal será que en Total vaya la Remuneración a la Inversión (Ri) + R Operación.(Ro)</t>
  </si>
  <si>
    <r>
      <t>0</t>
    </r>
    <r>
      <rPr>
        <b/>
        <sz val="12"/>
        <color indexed="8"/>
        <rFont val="Arial"/>
        <family val="2"/>
      </rPr>
      <t xml:space="preserve">
(0-0)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</si>
</sst>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3" formatCode="_-* #,##0.00\ _€_-;\-* #,##0.00\ _€_-;_-* &quot;-&quot;??\ _€_-;_-@_-"/>
    <numFmt numFmtId="164" formatCode="#,##0\ &quot;€&quot;"/>
    <numFmt numFmtId="165" formatCode="_-* #,##0\ _€_-;\-* #,##0\ _€_-;_-* &quot;-&quot;??\ _€_-;_-@_-"/>
  </numFmts>
  <fonts count="32" x14ac:knownFonts="1">
    <font>
      <sz val="11"/>
      <color theme="1"/>
      <name val="Calibri"/>
      <family val="2"/>
      <scheme val="minor"/>
    </font>
    <font>
      <sz val="11"/>
      <color rgb="FFFF0000"/>
      <name val="Calibri"/>
      <family val="2"/>
      <scheme val="minor"/>
    </font>
    <font>
      <sz val="11"/>
      <color theme="1"/>
      <name val="Arial"/>
      <family val="2"/>
    </font>
    <font>
      <sz val="11"/>
      <color rgb="FFFF0000"/>
      <name val="Arial"/>
      <family val="2"/>
    </font>
    <font>
      <sz val="11"/>
      <name val="Arial"/>
      <family val="2"/>
    </font>
    <font>
      <sz val="12"/>
      <color theme="1"/>
      <name val="Arial"/>
      <family val="2"/>
    </font>
    <font>
      <b/>
      <sz val="12"/>
      <color indexed="8"/>
      <name val="Arial"/>
      <family val="2"/>
    </font>
    <font>
      <sz val="12"/>
      <name val="Arial"/>
      <family val="2"/>
    </font>
    <font>
      <b/>
      <sz val="12"/>
      <color theme="1"/>
      <name val="Arial"/>
      <family val="2"/>
    </font>
    <font>
      <b/>
      <sz val="12"/>
      <name val="Arial"/>
      <family val="2"/>
    </font>
    <font>
      <b/>
      <sz val="11"/>
      <color indexed="8"/>
      <name val="Arial"/>
      <family val="2"/>
    </font>
    <font>
      <sz val="9"/>
      <name val="Arial"/>
      <family val="2"/>
    </font>
    <font>
      <sz val="10"/>
      <color theme="1"/>
      <name val="Arial"/>
      <family val="2"/>
    </font>
    <font>
      <sz val="14"/>
      <name val="Arial"/>
      <family val="2"/>
    </font>
    <font>
      <b/>
      <sz val="14"/>
      <color indexed="8"/>
      <name val="Arial"/>
      <family val="2"/>
    </font>
    <font>
      <b/>
      <sz val="10"/>
      <color indexed="8"/>
      <name val="Arial"/>
      <family val="2"/>
    </font>
    <font>
      <b/>
      <sz val="6.9"/>
      <color indexed="8"/>
      <name val="Arial"/>
      <family val="2"/>
    </font>
    <font>
      <sz val="16"/>
      <color theme="1"/>
      <name val="Arial"/>
      <family val="2"/>
    </font>
    <font>
      <sz val="18"/>
      <name val="Arial"/>
      <family val="2"/>
    </font>
    <font>
      <b/>
      <sz val="18"/>
      <color indexed="8"/>
      <name val="Arial"/>
      <family val="2"/>
    </font>
    <font>
      <b/>
      <sz val="11"/>
      <color theme="1"/>
      <name val="Arial"/>
      <family val="2"/>
    </font>
    <font>
      <b/>
      <sz val="14"/>
      <color theme="1"/>
      <name val="Arial"/>
      <family val="2"/>
    </font>
    <font>
      <b/>
      <sz val="16"/>
      <color theme="1"/>
      <name val="Arial"/>
      <family val="2"/>
    </font>
    <font>
      <b/>
      <sz val="14"/>
      <name val="Arial"/>
      <family val="2"/>
    </font>
    <font>
      <sz val="11"/>
      <color theme="1"/>
      <name val="Calibri"/>
      <family val="2"/>
    </font>
    <font>
      <sz val="9"/>
      <color indexed="81"/>
      <name val="Tahoma"/>
      <family val="2"/>
    </font>
    <font>
      <b/>
      <sz val="9"/>
      <color indexed="81"/>
      <name val="Tahoma"/>
      <family val="2"/>
    </font>
    <font>
      <sz val="14"/>
      <color theme="1"/>
      <name val="Arial"/>
      <family val="2"/>
    </font>
    <font>
      <b/>
      <sz val="22"/>
      <color theme="1"/>
      <name val="Arial"/>
      <family val="2"/>
    </font>
    <font>
      <b/>
      <sz val="26"/>
      <color theme="1"/>
      <name val="Arial"/>
      <family val="2"/>
    </font>
    <font>
      <sz val="11"/>
      <color theme="1"/>
      <name val="Calibri"/>
      <family val="2"/>
      <scheme val="minor"/>
    </font>
    <font>
      <b/>
      <sz val="11"/>
      <color rgb="FFFF0000"/>
      <name val="Arial"/>
      <family val="2"/>
    </font>
  </fonts>
  <fills count="14">
    <fill>
      <patternFill patternType="none"/>
    </fill>
    <fill>
      <patternFill patternType="gray125"/>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6" tint="-0.249977111117893"/>
        <bgColor indexed="64"/>
      </patternFill>
    </fill>
    <fill>
      <patternFill patternType="solid">
        <fgColor rgb="FFFFFF00"/>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theme="4"/>
        <bgColor indexed="64"/>
      </patternFill>
    </fill>
    <fill>
      <patternFill patternType="solid">
        <fgColor rgb="FFFF0000"/>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medium">
        <color indexed="64"/>
      </bottom>
      <diagonal/>
    </border>
  </borders>
  <cellStyleXfs count="2">
    <xf numFmtId="0" fontId="0" fillId="0" borderId="0"/>
    <xf numFmtId="43" fontId="30" fillId="0" borderId="0" applyFont="0" applyFill="0" applyBorder="0" applyAlignment="0" applyProtection="0"/>
  </cellStyleXfs>
  <cellXfs count="166">
    <xf numFmtId="0" fontId="0" fillId="0" borderId="0" xfId="0"/>
    <xf numFmtId="17" fontId="0" fillId="0" borderId="1" xfId="0" applyNumberFormat="1" applyBorder="1"/>
    <xf numFmtId="0" fontId="0" fillId="2" borderId="1" xfId="0" applyFill="1" applyBorder="1" applyAlignment="1">
      <alignment horizontal="center" vertical="center"/>
    </xf>
    <xf numFmtId="9" fontId="0" fillId="4" borderId="1" xfId="0" applyNumberFormat="1" applyFill="1" applyBorder="1" applyAlignment="1">
      <alignment horizontal="center" vertical="center"/>
    </xf>
    <xf numFmtId="0" fontId="0" fillId="4" borderId="1" xfId="0" applyFill="1" applyBorder="1" applyAlignment="1">
      <alignment horizontal="center" vertical="center"/>
    </xf>
    <xf numFmtId="9" fontId="0" fillId="3" borderId="1" xfId="0" applyNumberFormat="1" applyFill="1" applyBorder="1" applyAlignment="1">
      <alignment horizontal="center" vertical="center"/>
    </xf>
    <xf numFmtId="0" fontId="0" fillId="3" borderId="1" xfId="0" applyFill="1" applyBorder="1" applyAlignment="1">
      <alignment horizontal="center" vertical="center"/>
    </xf>
    <xf numFmtId="9"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2"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0" xfId="0" applyNumberFormat="1" applyFont="1" applyFill="1" applyBorder="1" applyAlignment="1" applyProtection="1"/>
    <xf numFmtId="0" fontId="2" fillId="0" borderId="0" xfId="0" applyFont="1" applyFill="1"/>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NumberFormat="1" applyFont="1" applyFill="1" applyBorder="1" applyAlignment="1" applyProtection="1"/>
    <xf numFmtId="0" fontId="12" fillId="0" borderId="1" xfId="0" applyFont="1" applyFill="1" applyBorder="1" applyAlignment="1">
      <alignment horizontal="center"/>
    </xf>
    <xf numFmtId="0" fontId="2" fillId="0" borderId="1" xfId="0" applyFont="1" applyFill="1" applyBorder="1"/>
    <xf numFmtId="0" fontId="7" fillId="0" borderId="1" xfId="0" applyNumberFormat="1" applyFont="1" applyFill="1" applyBorder="1" applyAlignment="1" applyProtection="1"/>
    <xf numFmtId="0" fontId="13" fillId="0" borderId="1" xfId="0" applyNumberFormat="1" applyFont="1" applyFill="1" applyBorder="1" applyAlignment="1" applyProtection="1">
      <alignment wrapText="1"/>
    </xf>
    <xf numFmtId="0" fontId="13" fillId="0" borderId="0" xfId="0" applyNumberFormat="1" applyFont="1" applyFill="1" applyBorder="1" applyAlignment="1" applyProtection="1"/>
    <xf numFmtId="6" fontId="17" fillId="0" borderId="0" xfId="0" applyNumberFormat="1" applyFont="1" applyFill="1"/>
    <xf numFmtId="0" fontId="17" fillId="0" borderId="0" xfId="0" applyFont="1" applyFill="1"/>
    <xf numFmtId="0" fontId="7" fillId="0" borderId="0" xfId="0" applyNumberFormat="1" applyFont="1" applyFill="1" applyBorder="1" applyAlignment="1" applyProtection="1"/>
    <xf numFmtId="0" fontId="18" fillId="7" borderId="0" xfId="0" applyNumberFormat="1" applyFont="1" applyFill="1" applyBorder="1" applyAlignment="1" applyProtection="1"/>
    <xf numFmtId="0" fontId="4" fillId="7" borderId="0" xfId="0" applyNumberFormat="1" applyFont="1" applyFill="1" applyBorder="1" applyAlignment="1" applyProtection="1"/>
    <xf numFmtId="0" fontId="2" fillId="7" borderId="0" xfId="0" applyFont="1" applyFill="1"/>
    <xf numFmtId="6" fontId="17" fillId="7" borderId="0" xfId="0" applyNumberFormat="1" applyFont="1" applyFill="1"/>
    <xf numFmtId="0" fontId="13" fillId="0" borderId="9" xfId="0" applyNumberFormat="1" applyFont="1" applyFill="1" applyBorder="1" applyAlignment="1" applyProtection="1"/>
    <xf numFmtId="0" fontId="4" fillId="0" borderId="9" xfId="0" applyNumberFormat="1" applyFont="1" applyFill="1" applyBorder="1" applyAlignment="1" applyProtection="1"/>
    <xf numFmtId="0" fontId="2" fillId="0" borderId="9" xfId="0" applyFont="1" applyFill="1" applyBorder="1"/>
    <xf numFmtId="6" fontId="17" fillId="0" borderId="9" xfId="0" applyNumberFormat="1" applyFont="1" applyFill="1" applyBorder="1"/>
    <xf numFmtId="6" fontId="22" fillId="0" borderId="9" xfId="0" applyNumberFormat="1" applyFont="1" applyFill="1" applyBorder="1"/>
    <xf numFmtId="0" fontId="7" fillId="0" borderId="9" xfId="0" applyNumberFormat="1" applyFont="1" applyFill="1" applyBorder="1" applyAlignment="1" applyProtection="1"/>
    <xf numFmtId="0" fontId="7" fillId="0" borderId="10" xfId="0" applyNumberFormat="1" applyFont="1" applyFill="1" applyBorder="1" applyAlignment="1" applyProtection="1"/>
    <xf numFmtId="0" fontId="2" fillId="0" borderId="10" xfId="0" applyFont="1" applyBorder="1"/>
    <xf numFmtId="6" fontId="17" fillId="0" borderId="10" xfId="0" applyNumberFormat="1" applyFont="1" applyFill="1" applyBorder="1"/>
    <xf numFmtId="0" fontId="23" fillId="0" borderId="0" xfId="0" applyNumberFormat="1" applyFont="1" applyFill="1" applyBorder="1" applyAlignment="1" applyProtection="1"/>
    <xf numFmtId="0" fontId="2" fillId="8" borderId="0" xfId="0" applyFont="1" applyFill="1"/>
    <xf numFmtId="0" fontId="2" fillId="9" borderId="0" xfId="0" applyFont="1" applyFill="1"/>
    <xf numFmtId="0" fontId="13" fillId="10" borderId="0" xfId="0" applyNumberFormat="1" applyFont="1" applyFill="1" applyBorder="1" applyAlignment="1" applyProtection="1"/>
    <xf numFmtId="0" fontId="2" fillId="10" borderId="0" xfId="0" applyFont="1" applyFill="1"/>
    <xf numFmtId="17" fontId="2" fillId="0" borderId="1" xfId="0" applyNumberFormat="1" applyFont="1" applyFill="1" applyBorder="1"/>
    <xf numFmtId="3" fontId="13" fillId="0" borderId="8" xfId="0" applyNumberFormat="1" applyFont="1" applyFill="1" applyBorder="1" applyAlignment="1" applyProtection="1"/>
    <xf numFmtId="164" fontId="20" fillId="0" borderId="1" xfId="0" applyNumberFormat="1" applyFont="1" applyFill="1" applyBorder="1"/>
    <xf numFmtId="0" fontId="20" fillId="0" borderId="0" xfId="0" applyFont="1" applyFill="1"/>
    <xf numFmtId="164" fontId="23" fillId="0" borderId="7" xfId="0" applyNumberFormat="1" applyFont="1" applyFill="1" applyBorder="1" applyAlignment="1" applyProtection="1"/>
    <xf numFmtId="164" fontId="23" fillId="0" borderId="8" xfId="0" applyNumberFormat="1" applyFont="1" applyFill="1" applyBorder="1" applyAlignment="1" applyProtection="1"/>
    <xf numFmtId="6" fontId="17" fillId="10" borderId="9" xfId="0" applyNumberFormat="1" applyFont="1" applyFill="1" applyBorder="1"/>
    <xf numFmtId="164" fontId="23" fillId="10" borderId="7" xfId="0" applyNumberFormat="1" applyFont="1" applyFill="1" applyBorder="1" applyAlignment="1" applyProtection="1"/>
    <xf numFmtId="0" fontId="24" fillId="0" borderId="0" xfId="0" applyFont="1"/>
    <xf numFmtId="9" fontId="21" fillId="0" borderId="9" xfId="0" applyNumberFormat="1" applyFont="1" applyBorder="1"/>
    <xf numFmtId="6" fontId="5" fillId="0" borderId="0" xfId="0" applyNumberFormat="1" applyFont="1" applyFill="1"/>
    <xf numFmtId="9" fontId="22" fillId="0" borderId="9" xfId="0" applyNumberFormat="1" applyFont="1" applyBorder="1"/>
    <xf numFmtId="0" fontId="2" fillId="0" borderId="0" xfId="0" applyFont="1" applyFill="1" applyAlignment="1">
      <alignment wrapText="1"/>
    </xf>
    <xf numFmtId="0" fontId="9" fillId="0" borderId="9" xfId="0" applyNumberFormat="1" applyFont="1" applyFill="1" applyBorder="1" applyAlignment="1" applyProtection="1"/>
    <xf numFmtId="0" fontId="28" fillId="0" borderId="0" xfId="0" applyFont="1"/>
    <xf numFmtId="0" fontId="2" fillId="2" borderId="11" xfId="0" applyFont="1" applyFill="1" applyBorder="1" applyAlignment="1">
      <alignment horizontal="center" vertical="center" wrapText="1"/>
    </xf>
    <xf numFmtId="17" fontId="2" fillId="0" borderId="11" xfId="0" applyNumberFormat="1" applyFont="1" applyBorder="1"/>
    <xf numFmtId="0" fontId="2" fillId="2" borderId="12" xfId="0" applyFont="1" applyFill="1" applyBorder="1" applyAlignment="1">
      <alignment horizontal="center" vertical="center" wrapText="1"/>
    </xf>
    <xf numFmtId="0" fontId="2" fillId="4" borderId="13" xfId="0" applyFont="1" applyFill="1" applyBorder="1" applyAlignment="1">
      <alignment horizontal="center" vertical="center"/>
    </xf>
    <xf numFmtId="0" fontId="2" fillId="3" borderId="13" xfId="0" applyFont="1" applyFill="1" applyBorder="1" applyAlignment="1">
      <alignment horizontal="center" vertical="center"/>
    </xf>
    <xf numFmtId="0" fontId="21" fillId="9" borderId="0" xfId="0" applyFont="1" applyFill="1"/>
    <xf numFmtId="0" fontId="29" fillId="11" borderId="0" xfId="0" applyFont="1" applyFill="1"/>
    <xf numFmtId="0" fontId="2" fillId="11" borderId="0" xfId="0" applyFont="1" applyFill="1"/>
    <xf numFmtId="6" fontId="23" fillId="0" borderId="7" xfId="0" applyNumberFormat="1" applyFont="1" applyFill="1" applyBorder="1" applyAlignment="1" applyProtection="1"/>
    <xf numFmtId="164" fontId="21" fillId="10" borderId="9" xfId="0" applyNumberFormat="1" applyFont="1" applyFill="1" applyBorder="1"/>
    <xf numFmtId="6" fontId="27" fillId="0" borderId="0" xfId="0" applyNumberFormat="1" applyFont="1" applyFill="1"/>
    <xf numFmtId="17" fontId="8" fillId="0" borderId="1" xfId="0" applyNumberFormat="1" applyFont="1" applyFill="1" applyBorder="1"/>
    <xf numFmtId="0" fontId="2" fillId="0" borderId="0" xfId="0" applyFont="1" applyFill="1" applyAlignment="1">
      <alignment horizontal="left" wrapText="1"/>
    </xf>
    <xf numFmtId="0" fontId="20" fillId="0" borderId="1" xfId="0" applyFont="1" applyFill="1" applyBorder="1"/>
    <xf numFmtId="9" fontId="2" fillId="0" borderId="0" xfId="0" applyNumberFormat="1" applyFont="1"/>
    <xf numFmtId="0" fontId="20" fillId="0" borderId="14" xfId="0" applyFont="1" applyBorder="1"/>
    <xf numFmtId="0" fontId="2" fillId="0" borderId="15" xfId="0" applyFont="1" applyBorder="1"/>
    <xf numFmtId="164" fontId="20" fillId="0" borderId="16" xfId="0" applyNumberFormat="1" applyFont="1" applyBorder="1"/>
    <xf numFmtId="9" fontId="21" fillId="12" borderId="9" xfId="0" applyNumberFormat="1" applyFont="1" applyFill="1" applyBorder="1"/>
    <xf numFmtId="165" fontId="2" fillId="0" borderId="0" xfId="1" applyNumberFormat="1" applyFont="1"/>
    <xf numFmtId="165" fontId="2" fillId="0" borderId="0" xfId="0" applyNumberFormat="1" applyFont="1"/>
    <xf numFmtId="165" fontId="3" fillId="0" borderId="0" xfId="1" applyNumberFormat="1" applyFont="1"/>
    <xf numFmtId="0" fontId="2" fillId="0" borderId="1" xfId="0" applyFont="1" applyBorder="1"/>
    <xf numFmtId="9" fontId="2" fillId="0" borderId="1" xfId="0" applyNumberFormat="1" applyFont="1" applyBorder="1" applyAlignment="1">
      <alignment horizontal="center"/>
    </xf>
    <xf numFmtId="164" fontId="2" fillId="0" borderId="1" xfId="1" applyNumberFormat="1" applyFont="1" applyBorder="1" applyAlignment="1">
      <alignment horizontal="center"/>
    </xf>
    <xf numFmtId="0" fontId="2" fillId="0" borderId="0" xfId="0" applyFont="1" applyAlignment="1">
      <alignment horizontal="center"/>
    </xf>
    <xf numFmtId="17" fontId="20" fillId="0" borderId="1" xfId="0" applyNumberFormat="1" applyFont="1" applyFill="1" applyBorder="1"/>
    <xf numFmtId="0" fontId="2" fillId="2" borderId="17"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2" borderId="22" xfId="0" applyFont="1" applyFill="1" applyBorder="1" applyAlignment="1">
      <alignment horizontal="center" vertical="center" wrapText="1"/>
    </xf>
    <xf numFmtId="9" fontId="2" fillId="3" borderId="23" xfId="0" applyNumberFormat="1" applyFont="1" applyFill="1" applyBorder="1" applyAlignment="1">
      <alignment horizontal="center" vertical="center"/>
    </xf>
    <xf numFmtId="0" fontId="2" fillId="3" borderId="11" xfId="0" applyFont="1" applyFill="1" applyBorder="1" applyAlignment="1">
      <alignment horizontal="center" vertical="center"/>
    </xf>
    <xf numFmtId="0" fontId="2" fillId="0" borderId="23" xfId="0" applyFont="1" applyBorder="1" applyAlignment="1">
      <alignment horizontal="center" vertical="center"/>
    </xf>
    <xf numFmtId="0" fontId="2" fillId="6" borderId="29" xfId="0" applyFont="1" applyFill="1" applyBorder="1" applyAlignment="1">
      <alignment horizontal="center" vertical="center" wrapText="1"/>
    </xf>
    <xf numFmtId="0" fontId="2" fillId="0" borderId="30" xfId="0" applyFont="1" applyBorder="1" applyAlignment="1">
      <alignment horizontal="center" vertical="center"/>
    </xf>
    <xf numFmtId="0" fontId="2" fillId="2" borderId="29" xfId="0" applyFont="1" applyFill="1" applyBorder="1" applyAlignment="1">
      <alignment horizontal="center" vertical="center" wrapText="1"/>
    </xf>
    <xf numFmtId="9" fontId="2" fillId="4" borderId="23" xfId="0" applyNumberFormat="1" applyFont="1" applyFill="1" applyBorder="1" applyAlignment="1">
      <alignment horizontal="center" vertical="center"/>
    </xf>
    <xf numFmtId="0" fontId="2" fillId="13" borderId="0" xfId="0" applyFont="1" applyFill="1"/>
    <xf numFmtId="0" fontId="31" fillId="13" borderId="0" xfId="0" applyFont="1" applyFill="1"/>
    <xf numFmtId="0" fontId="23" fillId="0" borderId="9" xfId="0" applyNumberFormat="1" applyFont="1" applyFill="1" applyBorder="1" applyAlignment="1" applyProtection="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9" fontId="2" fillId="4" borderId="24" xfId="0" applyNumberFormat="1" applyFont="1" applyFill="1" applyBorder="1" applyAlignment="1">
      <alignment horizontal="center" vertical="center"/>
    </xf>
    <xf numFmtId="9" fontId="2" fillId="4" borderId="25" xfId="0" applyNumberFormat="1" applyFont="1" applyFill="1" applyBorder="1" applyAlignment="1">
      <alignment horizontal="center" vertical="center"/>
    </xf>
    <xf numFmtId="9" fontId="2" fillId="4" borderId="26" xfId="0" applyNumberFormat="1" applyFont="1" applyFill="1" applyBorder="1" applyAlignment="1">
      <alignment horizontal="center" vertical="center"/>
    </xf>
    <xf numFmtId="9" fontId="2" fillId="4" borderId="27"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wrapText="1"/>
    </xf>
    <xf numFmtId="0" fontId="0" fillId="0" borderId="0" xfId="0" applyAlignment="1">
      <alignment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9" fontId="2" fillId="3" borderId="24" xfId="0" applyNumberFormat="1" applyFont="1" applyFill="1" applyBorder="1" applyAlignment="1">
      <alignment horizontal="center" vertical="center"/>
    </xf>
    <xf numFmtId="9" fontId="2" fillId="3" borderId="25" xfId="0" applyNumberFormat="1" applyFont="1" applyFill="1" applyBorder="1" applyAlignment="1">
      <alignment horizontal="center" vertical="center"/>
    </xf>
    <xf numFmtId="9" fontId="2" fillId="3" borderId="26" xfId="0" applyNumberFormat="1" applyFont="1" applyFill="1" applyBorder="1" applyAlignment="1">
      <alignment horizontal="center" vertical="center"/>
    </xf>
    <xf numFmtId="9" fontId="2" fillId="3" borderId="27" xfId="0" applyNumberFormat="1" applyFont="1" applyFill="1" applyBorder="1" applyAlignment="1">
      <alignment horizontal="center" vertical="center"/>
    </xf>
    <xf numFmtId="0" fontId="0" fillId="0" borderId="1" xfId="0" applyBorder="1" applyAlignment="1">
      <alignment horizontal="center" vertical="center" wrapText="1"/>
    </xf>
    <xf numFmtId="0" fontId="0" fillId="2" borderId="2" xfId="0" applyFill="1" applyBorder="1" applyAlignment="1">
      <alignment horizontal="center" vertical="center"/>
    </xf>
    <xf numFmtId="0" fontId="0" fillId="2" borderId="0" xfId="0" applyFill="1" applyBorder="1" applyAlignment="1">
      <alignment horizontal="center" vertical="center"/>
    </xf>
    <xf numFmtId="9" fontId="0" fillId="4" borderId="4" xfId="0" applyNumberFormat="1" applyFill="1" applyBorder="1" applyAlignment="1">
      <alignment horizontal="center" vertical="center"/>
    </xf>
    <xf numFmtId="9" fontId="0" fillId="4" borderId="6" xfId="0" applyNumberFormat="1" applyFill="1" applyBorder="1" applyAlignment="1">
      <alignment horizontal="center" vertical="center"/>
    </xf>
    <xf numFmtId="9" fontId="0" fillId="4" borderId="5" xfId="0" applyNumberFormat="1" applyFill="1"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9" fontId="0" fillId="3" borderId="4" xfId="0" applyNumberFormat="1" applyFill="1" applyBorder="1" applyAlignment="1">
      <alignment horizontal="center" vertical="center"/>
    </xf>
    <xf numFmtId="9" fontId="0" fillId="3" borderId="6" xfId="0" applyNumberFormat="1" applyFill="1" applyBorder="1" applyAlignment="1">
      <alignment horizontal="center" vertical="center"/>
    </xf>
    <xf numFmtId="9" fontId="0" fillId="3" borderId="5" xfId="0" applyNumberFormat="1"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9" fontId="0" fillId="5" borderId="4" xfId="0" applyNumberFormat="1" applyFill="1" applyBorder="1" applyAlignment="1">
      <alignment horizontal="center" vertical="center"/>
    </xf>
    <xf numFmtId="9" fontId="0" fillId="5" borderId="6" xfId="0" applyNumberFormat="1" applyFill="1" applyBorder="1" applyAlignment="1">
      <alignment horizontal="center" vertical="center"/>
    </xf>
    <xf numFmtId="9" fontId="0" fillId="5" borderId="5" xfId="0" applyNumberFormat="1"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5" borderId="5"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2" borderId="3" xfId="0"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64" fontId="22" fillId="0" borderId="1" xfId="0" applyNumberFormat="1" applyFont="1" applyFill="1" applyBorder="1"/>
    <xf numFmtId="0" fontId="7" fillId="0" borderId="1" xfId="0" applyNumberFormat="1" applyFont="1" applyFill="1" applyBorder="1" applyAlignment="1" applyProtection="1">
      <alignment wrapText="1"/>
    </xf>
  </cellXfs>
  <cellStyles count="2">
    <cellStyle name="Millares" xfId="1" builtinId="3"/>
    <cellStyle name="Normal" xfId="0" builtinId="0"/>
  </cellStyles>
  <dxfs count="0"/>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40640</xdr:colOff>
      <xdr:row>35</xdr:row>
      <xdr:rowOff>0</xdr:rowOff>
    </xdr:from>
    <xdr:to>
      <xdr:col>8</xdr:col>
      <xdr:colOff>101600</xdr:colOff>
      <xdr:row>51</xdr:row>
      <xdr:rowOff>20320</xdr:rowOff>
    </xdr:to>
    <xdr:cxnSp macro="">
      <xdr:nvCxnSpPr>
        <xdr:cNvPr id="14" name="13 Conector recto de flecha"/>
        <xdr:cNvCxnSpPr/>
      </xdr:nvCxnSpPr>
      <xdr:spPr>
        <a:xfrm flipV="1">
          <a:off x="6146800" y="10017760"/>
          <a:ext cx="1168400" cy="421640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660400</xdr:colOff>
      <xdr:row>62</xdr:row>
      <xdr:rowOff>50800</xdr:rowOff>
    </xdr:from>
    <xdr:to>
      <xdr:col>8</xdr:col>
      <xdr:colOff>254000</xdr:colOff>
      <xdr:row>80</xdr:row>
      <xdr:rowOff>20320</xdr:rowOff>
    </xdr:to>
    <xdr:cxnSp macro="">
      <xdr:nvCxnSpPr>
        <xdr:cNvPr id="16" name="15 Conector recto de flecha"/>
        <xdr:cNvCxnSpPr/>
      </xdr:nvCxnSpPr>
      <xdr:spPr>
        <a:xfrm flipV="1">
          <a:off x="5984240" y="16916400"/>
          <a:ext cx="1483360" cy="456184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7</xdr:col>
      <xdr:colOff>30480</xdr:colOff>
      <xdr:row>90</xdr:row>
      <xdr:rowOff>254000</xdr:rowOff>
    </xdr:from>
    <xdr:to>
      <xdr:col>8</xdr:col>
      <xdr:colOff>457200</xdr:colOff>
      <xdr:row>111</xdr:row>
      <xdr:rowOff>10160</xdr:rowOff>
    </xdr:to>
    <xdr:cxnSp macro="">
      <xdr:nvCxnSpPr>
        <xdr:cNvPr id="18" name="17 Conector recto de flecha"/>
        <xdr:cNvCxnSpPr/>
      </xdr:nvCxnSpPr>
      <xdr:spPr>
        <a:xfrm flipV="1">
          <a:off x="6136640" y="24089360"/>
          <a:ext cx="1534160" cy="512064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7</xdr:col>
      <xdr:colOff>60960</xdr:colOff>
      <xdr:row>35</xdr:row>
      <xdr:rowOff>162560</xdr:rowOff>
    </xdr:from>
    <xdr:to>
      <xdr:col>8</xdr:col>
      <xdr:colOff>589280</xdr:colOff>
      <xdr:row>54</xdr:row>
      <xdr:rowOff>132080</xdr:rowOff>
    </xdr:to>
    <xdr:cxnSp macro="">
      <xdr:nvCxnSpPr>
        <xdr:cNvPr id="23" name="22 Conector recto de flecha"/>
        <xdr:cNvCxnSpPr/>
      </xdr:nvCxnSpPr>
      <xdr:spPr>
        <a:xfrm flipV="1">
          <a:off x="6167120" y="10434320"/>
          <a:ext cx="1635760" cy="4561840"/>
        </a:xfrm>
        <a:prstGeom prst="straightConnector1">
          <a:avLst/>
        </a:prstGeom>
        <a:ln>
          <a:headEnd type="arrow"/>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7</xdr:col>
      <xdr:colOff>20320</xdr:colOff>
      <xdr:row>64</xdr:row>
      <xdr:rowOff>20320</xdr:rowOff>
    </xdr:from>
    <xdr:to>
      <xdr:col>8</xdr:col>
      <xdr:colOff>640080</xdr:colOff>
      <xdr:row>83</xdr:row>
      <xdr:rowOff>10160</xdr:rowOff>
    </xdr:to>
    <xdr:cxnSp macro="">
      <xdr:nvCxnSpPr>
        <xdr:cNvPr id="25" name="24 Conector recto de flecha"/>
        <xdr:cNvCxnSpPr/>
      </xdr:nvCxnSpPr>
      <xdr:spPr>
        <a:xfrm flipV="1">
          <a:off x="6126480" y="17424400"/>
          <a:ext cx="1727200" cy="4693920"/>
        </a:xfrm>
        <a:prstGeom prst="straightConnector1">
          <a:avLst/>
        </a:prstGeom>
        <a:ln>
          <a:headEnd type="arrow"/>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6</xdr:col>
      <xdr:colOff>772160</xdr:colOff>
      <xdr:row>35</xdr:row>
      <xdr:rowOff>264160</xdr:rowOff>
    </xdr:from>
    <xdr:to>
      <xdr:col>8</xdr:col>
      <xdr:colOff>680720</xdr:colOff>
      <xdr:row>83</xdr:row>
      <xdr:rowOff>10160</xdr:rowOff>
    </xdr:to>
    <xdr:cxnSp macro="">
      <xdr:nvCxnSpPr>
        <xdr:cNvPr id="26" name="25 Conector recto de flecha"/>
        <xdr:cNvCxnSpPr/>
      </xdr:nvCxnSpPr>
      <xdr:spPr>
        <a:xfrm flipV="1">
          <a:off x="6096000" y="10535920"/>
          <a:ext cx="1798320" cy="11582400"/>
        </a:xfrm>
        <a:prstGeom prst="straightConnector1">
          <a:avLst/>
        </a:prstGeom>
        <a:ln>
          <a:headEnd type="arrow"/>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8</xdr:col>
      <xdr:colOff>558800</xdr:colOff>
      <xdr:row>105</xdr:row>
      <xdr:rowOff>10160</xdr:rowOff>
    </xdr:from>
    <xdr:to>
      <xdr:col>8</xdr:col>
      <xdr:colOff>568960</xdr:colOff>
      <xdr:row>119</xdr:row>
      <xdr:rowOff>243840</xdr:rowOff>
    </xdr:to>
    <xdr:cxnSp macro="">
      <xdr:nvCxnSpPr>
        <xdr:cNvPr id="33" name="32 Conector recto de flecha"/>
        <xdr:cNvCxnSpPr/>
      </xdr:nvCxnSpPr>
      <xdr:spPr>
        <a:xfrm flipH="1">
          <a:off x="7772400" y="26517600"/>
          <a:ext cx="10160" cy="336296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579120</xdr:colOff>
      <xdr:row>75</xdr:row>
      <xdr:rowOff>20320</xdr:rowOff>
    </xdr:from>
    <xdr:to>
      <xdr:col>8</xdr:col>
      <xdr:colOff>589280</xdr:colOff>
      <xdr:row>89</xdr:row>
      <xdr:rowOff>254000</xdr:rowOff>
    </xdr:to>
    <xdr:cxnSp macro="">
      <xdr:nvCxnSpPr>
        <xdr:cNvPr id="36" name="35 Conector recto de flecha"/>
        <xdr:cNvCxnSpPr/>
      </xdr:nvCxnSpPr>
      <xdr:spPr>
        <a:xfrm flipH="1">
          <a:off x="7792720" y="20553680"/>
          <a:ext cx="10160" cy="337312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650240</xdr:colOff>
      <xdr:row>46</xdr:row>
      <xdr:rowOff>50800</xdr:rowOff>
    </xdr:from>
    <xdr:to>
      <xdr:col>8</xdr:col>
      <xdr:colOff>660400</xdr:colOff>
      <xdr:row>61</xdr:row>
      <xdr:rowOff>10160</xdr:rowOff>
    </xdr:to>
    <xdr:cxnSp macro="">
      <xdr:nvCxnSpPr>
        <xdr:cNvPr id="37" name="36 Conector recto de flecha"/>
        <xdr:cNvCxnSpPr/>
      </xdr:nvCxnSpPr>
      <xdr:spPr>
        <a:xfrm flipH="1">
          <a:off x="7863840" y="13238480"/>
          <a:ext cx="10160" cy="336296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518160</xdr:colOff>
      <xdr:row>20</xdr:row>
      <xdr:rowOff>20320</xdr:rowOff>
    </xdr:from>
    <xdr:to>
      <xdr:col>8</xdr:col>
      <xdr:colOff>528320</xdr:colOff>
      <xdr:row>34</xdr:row>
      <xdr:rowOff>0</xdr:rowOff>
    </xdr:to>
    <xdr:cxnSp macro="">
      <xdr:nvCxnSpPr>
        <xdr:cNvPr id="38" name="37 Conector recto de flecha"/>
        <xdr:cNvCxnSpPr/>
      </xdr:nvCxnSpPr>
      <xdr:spPr>
        <a:xfrm flipH="1">
          <a:off x="7731760" y="6370320"/>
          <a:ext cx="10160" cy="336296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538480</xdr:colOff>
      <xdr:row>34</xdr:row>
      <xdr:rowOff>0</xdr:rowOff>
    </xdr:from>
    <xdr:to>
      <xdr:col>8</xdr:col>
      <xdr:colOff>284480</xdr:colOff>
      <xdr:row>50</xdr:row>
      <xdr:rowOff>40640</xdr:rowOff>
    </xdr:to>
    <xdr:cxnSp macro="">
      <xdr:nvCxnSpPr>
        <xdr:cNvPr id="2" name="1 Conector recto de flecha"/>
        <xdr:cNvCxnSpPr/>
      </xdr:nvCxnSpPr>
      <xdr:spPr>
        <a:xfrm flipV="1">
          <a:off x="5781040" y="7162800"/>
          <a:ext cx="1635760" cy="393192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660400</xdr:colOff>
      <xdr:row>60</xdr:row>
      <xdr:rowOff>50800</xdr:rowOff>
    </xdr:from>
    <xdr:to>
      <xdr:col>8</xdr:col>
      <xdr:colOff>254000</xdr:colOff>
      <xdr:row>78</xdr:row>
      <xdr:rowOff>20320</xdr:rowOff>
    </xdr:to>
    <xdr:cxnSp macro="">
      <xdr:nvCxnSpPr>
        <xdr:cNvPr id="3" name="2 Conector recto de flecha"/>
        <xdr:cNvCxnSpPr/>
      </xdr:nvCxnSpPr>
      <xdr:spPr>
        <a:xfrm flipV="1">
          <a:off x="5887720" y="14025880"/>
          <a:ext cx="1483360" cy="461010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7</xdr:col>
      <xdr:colOff>30480</xdr:colOff>
      <xdr:row>88</xdr:row>
      <xdr:rowOff>254000</xdr:rowOff>
    </xdr:from>
    <xdr:to>
      <xdr:col>8</xdr:col>
      <xdr:colOff>457200</xdr:colOff>
      <xdr:row>109</xdr:row>
      <xdr:rowOff>10160</xdr:rowOff>
    </xdr:to>
    <xdr:cxnSp macro="">
      <xdr:nvCxnSpPr>
        <xdr:cNvPr id="4" name="3 Conector recto de flecha"/>
        <xdr:cNvCxnSpPr/>
      </xdr:nvCxnSpPr>
      <xdr:spPr>
        <a:xfrm flipV="1">
          <a:off x="6042660" y="21254720"/>
          <a:ext cx="1531620" cy="512826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7</xdr:col>
      <xdr:colOff>60960</xdr:colOff>
      <xdr:row>34</xdr:row>
      <xdr:rowOff>162560</xdr:rowOff>
    </xdr:from>
    <xdr:to>
      <xdr:col>8</xdr:col>
      <xdr:colOff>589280</xdr:colOff>
      <xdr:row>52</xdr:row>
      <xdr:rowOff>132080</xdr:rowOff>
    </xdr:to>
    <xdr:cxnSp macro="">
      <xdr:nvCxnSpPr>
        <xdr:cNvPr id="5" name="4 Conector recto de flecha"/>
        <xdr:cNvCxnSpPr/>
      </xdr:nvCxnSpPr>
      <xdr:spPr>
        <a:xfrm flipV="1">
          <a:off x="6073140" y="7546340"/>
          <a:ext cx="1633220" cy="4564380"/>
        </a:xfrm>
        <a:prstGeom prst="straightConnector1">
          <a:avLst/>
        </a:prstGeom>
        <a:ln>
          <a:headEnd type="arrow"/>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6</xdr:col>
      <xdr:colOff>497840</xdr:colOff>
      <xdr:row>62</xdr:row>
      <xdr:rowOff>20320</xdr:rowOff>
    </xdr:from>
    <xdr:to>
      <xdr:col>8</xdr:col>
      <xdr:colOff>640080</xdr:colOff>
      <xdr:row>74</xdr:row>
      <xdr:rowOff>142240</xdr:rowOff>
    </xdr:to>
    <xdr:cxnSp macro="">
      <xdr:nvCxnSpPr>
        <xdr:cNvPr id="6" name="5 Conector recto de flecha"/>
        <xdr:cNvCxnSpPr/>
      </xdr:nvCxnSpPr>
      <xdr:spPr>
        <a:xfrm flipV="1">
          <a:off x="5740400" y="14528800"/>
          <a:ext cx="2032000" cy="3383280"/>
        </a:xfrm>
        <a:prstGeom prst="straightConnector1">
          <a:avLst/>
        </a:prstGeom>
        <a:ln>
          <a:headEnd type="arrow"/>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6</xdr:col>
      <xdr:colOff>751840</xdr:colOff>
      <xdr:row>53</xdr:row>
      <xdr:rowOff>60960</xdr:rowOff>
    </xdr:from>
    <xdr:to>
      <xdr:col>6</xdr:col>
      <xdr:colOff>772160</xdr:colOff>
      <xdr:row>81</xdr:row>
      <xdr:rowOff>10160</xdr:rowOff>
    </xdr:to>
    <xdr:cxnSp macro="">
      <xdr:nvCxnSpPr>
        <xdr:cNvPr id="7" name="6 Conector recto de flecha"/>
        <xdr:cNvCxnSpPr/>
      </xdr:nvCxnSpPr>
      <xdr:spPr>
        <a:xfrm flipH="1" flipV="1">
          <a:off x="5994400" y="12303760"/>
          <a:ext cx="20320" cy="6969760"/>
        </a:xfrm>
        <a:prstGeom prst="straightConnector1">
          <a:avLst/>
        </a:prstGeom>
        <a:ln>
          <a:headEnd type="arrow"/>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8</xdr:col>
      <xdr:colOff>558800</xdr:colOff>
      <xdr:row>103</xdr:row>
      <xdr:rowOff>10160</xdr:rowOff>
    </xdr:from>
    <xdr:to>
      <xdr:col>8</xdr:col>
      <xdr:colOff>568960</xdr:colOff>
      <xdr:row>117</xdr:row>
      <xdr:rowOff>243840</xdr:rowOff>
    </xdr:to>
    <xdr:cxnSp macro="">
      <xdr:nvCxnSpPr>
        <xdr:cNvPr id="8" name="7 Conector recto de flecha"/>
        <xdr:cNvCxnSpPr/>
      </xdr:nvCxnSpPr>
      <xdr:spPr>
        <a:xfrm flipH="1">
          <a:off x="7480300" y="25003760"/>
          <a:ext cx="10160" cy="338328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579120</xdr:colOff>
      <xdr:row>73</xdr:row>
      <xdr:rowOff>20320</xdr:rowOff>
    </xdr:from>
    <xdr:to>
      <xdr:col>8</xdr:col>
      <xdr:colOff>589280</xdr:colOff>
      <xdr:row>87</xdr:row>
      <xdr:rowOff>254000</xdr:rowOff>
    </xdr:to>
    <xdr:cxnSp macro="">
      <xdr:nvCxnSpPr>
        <xdr:cNvPr id="9" name="8 Conector recto de flecha"/>
        <xdr:cNvCxnSpPr/>
      </xdr:nvCxnSpPr>
      <xdr:spPr>
        <a:xfrm flipH="1">
          <a:off x="7696200" y="17614900"/>
          <a:ext cx="10160" cy="336550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650240</xdr:colOff>
      <xdr:row>44</xdr:row>
      <xdr:rowOff>50800</xdr:rowOff>
    </xdr:from>
    <xdr:to>
      <xdr:col>8</xdr:col>
      <xdr:colOff>660400</xdr:colOff>
      <xdr:row>59</xdr:row>
      <xdr:rowOff>10160</xdr:rowOff>
    </xdr:to>
    <xdr:cxnSp macro="">
      <xdr:nvCxnSpPr>
        <xdr:cNvPr id="10" name="9 Conector recto de flecha"/>
        <xdr:cNvCxnSpPr/>
      </xdr:nvCxnSpPr>
      <xdr:spPr>
        <a:xfrm flipH="1">
          <a:off x="7767320" y="10353040"/>
          <a:ext cx="10160" cy="335788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518160</xdr:colOff>
      <xdr:row>19</xdr:row>
      <xdr:rowOff>20320</xdr:rowOff>
    </xdr:from>
    <xdr:to>
      <xdr:col>8</xdr:col>
      <xdr:colOff>528320</xdr:colOff>
      <xdr:row>33</xdr:row>
      <xdr:rowOff>0</xdr:rowOff>
    </xdr:to>
    <xdr:cxnSp macro="">
      <xdr:nvCxnSpPr>
        <xdr:cNvPr id="11" name="10 Conector recto de flecha"/>
        <xdr:cNvCxnSpPr/>
      </xdr:nvCxnSpPr>
      <xdr:spPr>
        <a:xfrm flipH="1">
          <a:off x="7635240" y="4478020"/>
          <a:ext cx="10160" cy="263144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558800</xdr:colOff>
      <xdr:row>134</xdr:row>
      <xdr:rowOff>10160</xdr:rowOff>
    </xdr:from>
    <xdr:to>
      <xdr:col>8</xdr:col>
      <xdr:colOff>568960</xdr:colOff>
      <xdr:row>148</xdr:row>
      <xdr:rowOff>243840</xdr:rowOff>
    </xdr:to>
    <xdr:cxnSp macro="">
      <xdr:nvCxnSpPr>
        <xdr:cNvPr id="16" name="15 Conector recto de flecha"/>
        <xdr:cNvCxnSpPr/>
      </xdr:nvCxnSpPr>
      <xdr:spPr>
        <a:xfrm flipH="1">
          <a:off x="7691120" y="24861520"/>
          <a:ext cx="10160" cy="336296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558800</xdr:colOff>
      <xdr:row>177</xdr:row>
      <xdr:rowOff>10160</xdr:rowOff>
    </xdr:from>
    <xdr:to>
      <xdr:col>8</xdr:col>
      <xdr:colOff>568960</xdr:colOff>
      <xdr:row>191</xdr:row>
      <xdr:rowOff>243840</xdr:rowOff>
    </xdr:to>
    <xdr:cxnSp macro="">
      <xdr:nvCxnSpPr>
        <xdr:cNvPr id="18" name="17 Conector recto de flecha"/>
        <xdr:cNvCxnSpPr/>
      </xdr:nvCxnSpPr>
      <xdr:spPr>
        <a:xfrm flipH="1">
          <a:off x="7691120" y="32877760"/>
          <a:ext cx="10160" cy="3362960"/>
        </a:xfrm>
        <a:prstGeom prst="straightConnector1">
          <a:avLst/>
        </a:prstGeom>
        <a:ln w="19050">
          <a:headEnd type="arrow"/>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M141"/>
  <sheetViews>
    <sheetView zoomScale="75" zoomScaleNormal="75" zoomScalePageLayoutView="50" workbookViewId="0">
      <selection activeCell="B7" sqref="B7"/>
    </sheetView>
  </sheetViews>
  <sheetFormatPr baseColWidth="10" defaultColWidth="11.5546875" defaultRowHeight="13.8" x14ac:dyDescent="0.25"/>
  <cols>
    <col min="1" max="1" width="9.5546875" style="12" customWidth="1"/>
    <col min="2" max="2" width="13" style="12" bestFit="1" customWidth="1"/>
    <col min="3" max="3" width="14.33203125" style="12" bestFit="1" customWidth="1"/>
    <col min="4" max="4" width="12.88671875" style="12" customWidth="1"/>
    <col min="5" max="5" width="11.5546875" style="12"/>
    <col min="6" max="6" width="14.88671875" style="12" customWidth="1"/>
    <col min="7" max="7" width="11.44140625" style="12" customWidth="1"/>
    <col min="8" max="9" width="16.109375" style="12" customWidth="1"/>
    <col min="10" max="10" width="13.5546875" style="12" bestFit="1" customWidth="1"/>
    <col min="11" max="11" width="10.44140625" style="12" customWidth="1"/>
    <col min="12" max="12" width="17.6640625" style="12" customWidth="1"/>
    <col min="13" max="13" width="7.6640625" style="12" customWidth="1"/>
    <col min="14" max="16384" width="11.5546875" style="12"/>
  </cols>
  <sheetData>
    <row r="1" spans="1:11" ht="33" x14ac:dyDescent="0.6">
      <c r="A1" s="70" t="s">
        <v>95</v>
      </c>
      <c r="B1" s="71"/>
      <c r="C1" s="71"/>
      <c r="D1" s="71"/>
      <c r="E1" s="71"/>
      <c r="F1" s="71"/>
      <c r="G1" s="71"/>
      <c r="H1" s="71"/>
      <c r="I1" s="71"/>
      <c r="J1" s="71"/>
      <c r="K1" s="71"/>
    </row>
    <row r="2" spans="1:11" ht="13.95" x14ac:dyDescent="0.25">
      <c r="A2" s="12" t="s">
        <v>79</v>
      </c>
    </row>
    <row r="3" spans="1:11" ht="13.95" x14ac:dyDescent="0.25">
      <c r="B3" s="12" t="s">
        <v>158</v>
      </c>
    </row>
    <row r="4" spans="1:11" ht="13.95" x14ac:dyDescent="0.25">
      <c r="B4" s="12" t="s">
        <v>146</v>
      </c>
    </row>
    <row r="5" spans="1:11" x14ac:dyDescent="0.25">
      <c r="B5" s="12" t="s">
        <v>144</v>
      </c>
    </row>
    <row r="6" spans="1:11" x14ac:dyDescent="0.25">
      <c r="B6" s="12" t="s">
        <v>159</v>
      </c>
    </row>
    <row r="7" spans="1:11" x14ac:dyDescent="0.25">
      <c r="B7" s="12" t="s">
        <v>82</v>
      </c>
    </row>
    <row r="8" spans="1:11" x14ac:dyDescent="0.25">
      <c r="B8" s="12" t="s">
        <v>83</v>
      </c>
    </row>
    <row r="9" spans="1:11" ht="29.4" customHeight="1" x14ac:dyDescent="0.3">
      <c r="B9" s="118" t="s">
        <v>145</v>
      </c>
      <c r="C9" s="119"/>
      <c r="D9" s="119"/>
      <c r="E9" s="119"/>
      <c r="F9" s="119"/>
      <c r="G9" s="119"/>
      <c r="H9" s="119"/>
      <c r="I9" s="119"/>
      <c r="J9" s="119"/>
      <c r="K9" s="89"/>
    </row>
    <row r="10" spans="1:11" x14ac:dyDescent="0.25">
      <c r="B10" s="12" t="s">
        <v>80</v>
      </c>
    </row>
    <row r="11" spans="1:11" x14ac:dyDescent="0.25">
      <c r="B11" s="12" t="s">
        <v>81</v>
      </c>
    </row>
    <row r="12" spans="1:11" ht="13.95" x14ac:dyDescent="0.25">
      <c r="B12" s="12" t="s">
        <v>84</v>
      </c>
    </row>
    <row r="13" spans="1:11" ht="8.4" customHeight="1" x14ac:dyDescent="0.25"/>
    <row r="14" spans="1:11" ht="17.399999999999999" x14ac:dyDescent="0.3">
      <c r="A14" s="47" t="s">
        <v>78</v>
      </c>
      <c r="B14" s="48"/>
      <c r="C14" s="19"/>
      <c r="D14" s="52" t="s">
        <v>85</v>
      </c>
      <c r="E14" s="19"/>
      <c r="F14" s="19"/>
      <c r="G14" s="19"/>
      <c r="H14" s="19"/>
      <c r="I14" s="19"/>
      <c r="J14" s="19"/>
    </row>
    <row r="15" spans="1:11" ht="46.8" x14ac:dyDescent="0.25">
      <c r="A15" s="20" t="s">
        <v>29</v>
      </c>
      <c r="B15" s="21" t="s">
        <v>30</v>
      </c>
      <c r="C15" s="20" t="s">
        <v>31</v>
      </c>
      <c r="D15" s="13" t="s">
        <v>32</v>
      </c>
      <c r="E15" s="20" t="s">
        <v>33</v>
      </c>
      <c r="F15" s="20" t="s">
        <v>34</v>
      </c>
      <c r="G15" s="20" t="s">
        <v>35</v>
      </c>
      <c r="H15" s="20" t="s">
        <v>36</v>
      </c>
      <c r="I15" s="20" t="s">
        <v>37</v>
      </c>
      <c r="J15" s="20" t="s">
        <v>38</v>
      </c>
    </row>
    <row r="16" spans="1:11" ht="31.2" x14ac:dyDescent="0.3">
      <c r="A16" s="90">
        <v>41640</v>
      </c>
      <c r="B16" s="23" t="s">
        <v>24</v>
      </c>
      <c r="C16" s="23" t="s">
        <v>25</v>
      </c>
      <c r="D16" s="23" t="s">
        <v>25</v>
      </c>
      <c r="E16" s="23" t="s">
        <v>26</v>
      </c>
      <c r="F16" s="23" t="s">
        <v>27</v>
      </c>
      <c r="G16" s="23" t="s">
        <v>28</v>
      </c>
      <c r="H16" s="24" t="s">
        <v>14</v>
      </c>
      <c r="I16" s="25" t="s">
        <v>40</v>
      </c>
      <c r="J16" s="26" t="s">
        <v>41</v>
      </c>
    </row>
    <row r="17" spans="1:10" ht="15" x14ac:dyDescent="0.25">
      <c r="A17" s="30" t="s">
        <v>109</v>
      </c>
      <c r="B17" s="19"/>
      <c r="C17" s="19"/>
      <c r="D17" s="19"/>
      <c r="E17" s="19"/>
      <c r="F17" s="19"/>
      <c r="G17" s="19"/>
      <c r="H17" s="19"/>
      <c r="I17" s="19"/>
      <c r="J17" s="19"/>
    </row>
    <row r="18" spans="1:10" ht="13.95" x14ac:dyDescent="0.25">
      <c r="A18" s="24" t="s">
        <v>14</v>
      </c>
      <c r="B18" s="24" t="s">
        <v>14</v>
      </c>
      <c r="C18" s="24" t="s">
        <v>14</v>
      </c>
      <c r="D18" s="24" t="s">
        <v>14</v>
      </c>
      <c r="E18" s="24" t="s">
        <v>14</v>
      </c>
      <c r="F18" s="24" t="s">
        <v>14</v>
      </c>
      <c r="G18" s="24" t="s">
        <v>14</v>
      </c>
      <c r="H18" s="24" t="s">
        <v>14</v>
      </c>
      <c r="I18" s="24">
        <v>0</v>
      </c>
      <c r="J18" s="24">
        <v>0</v>
      </c>
    </row>
    <row r="19" spans="1:10" ht="14.4" thickBot="1" x14ac:dyDescent="0.3">
      <c r="A19" s="18"/>
      <c r="B19" s="19"/>
      <c r="C19" s="19"/>
      <c r="D19" s="19"/>
      <c r="E19" s="19"/>
      <c r="F19" s="19"/>
      <c r="G19" s="19"/>
      <c r="H19" s="19"/>
      <c r="I19" s="19"/>
      <c r="J19" s="19"/>
    </row>
    <row r="20" spans="1:10" ht="18.600000000000001" thickTop="1" thickBot="1" x14ac:dyDescent="0.35">
      <c r="A20" s="44" t="s">
        <v>54</v>
      </c>
      <c r="B20" s="19"/>
      <c r="C20" s="19" t="s">
        <v>14</v>
      </c>
      <c r="D20" s="19" t="s">
        <v>14</v>
      </c>
      <c r="E20" s="19" t="s">
        <v>14</v>
      </c>
      <c r="F20" s="19" t="s">
        <v>14</v>
      </c>
      <c r="G20" s="19" t="s">
        <v>14</v>
      </c>
      <c r="H20" s="19" t="s">
        <v>14</v>
      </c>
      <c r="I20" s="72">
        <v>4000</v>
      </c>
      <c r="J20" s="72">
        <v>4000</v>
      </c>
    </row>
    <row r="21" spans="1:10" ht="14.4" thickTop="1" x14ac:dyDescent="0.25">
      <c r="B21" s="18"/>
      <c r="C21" s="19"/>
      <c r="D21" s="19"/>
      <c r="E21" s="19"/>
      <c r="F21" s="19"/>
      <c r="G21" s="19"/>
      <c r="H21" s="19"/>
      <c r="I21" s="19"/>
      <c r="J21" s="19"/>
    </row>
    <row r="22" spans="1:10" ht="7.2" customHeight="1" x14ac:dyDescent="0.25">
      <c r="B22" s="19"/>
      <c r="C22" s="19"/>
      <c r="D22" s="19"/>
      <c r="E22" s="19"/>
      <c r="F22" s="19"/>
      <c r="G22" s="19"/>
      <c r="H22" s="19"/>
      <c r="I22" s="19"/>
      <c r="J22" s="19"/>
    </row>
    <row r="23" spans="1:10" ht="21" thickBot="1" x14ac:dyDescent="0.4">
      <c r="A23" s="40" t="s">
        <v>149</v>
      </c>
      <c r="B23" s="36"/>
      <c r="C23" s="37"/>
      <c r="D23" s="37"/>
      <c r="E23" s="37"/>
      <c r="F23" s="37"/>
      <c r="G23" s="38">
        <v>0</v>
      </c>
      <c r="H23" s="29"/>
      <c r="J23" s="19"/>
    </row>
    <row r="24" spans="1:10" ht="6.6" customHeight="1" thickTop="1" x14ac:dyDescent="0.35">
      <c r="A24" s="27"/>
      <c r="B24" s="18"/>
      <c r="C24" s="19"/>
      <c r="D24" s="19"/>
      <c r="E24" s="19"/>
      <c r="F24" s="19"/>
      <c r="G24" s="29"/>
      <c r="H24" s="29"/>
      <c r="J24" s="19"/>
    </row>
    <row r="25" spans="1:10" ht="20.399999999999999" x14ac:dyDescent="0.35">
      <c r="A25" s="44" t="s">
        <v>48</v>
      </c>
      <c r="B25" s="19"/>
      <c r="C25" s="18"/>
      <c r="D25" s="19"/>
      <c r="E25" s="19"/>
      <c r="F25" s="19"/>
      <c r="G25" s="29"/>
      <c r="H25" s="29"/>
      <c r="J25" s="19"/>
    </row>
    <row r="26" spans="1:10" ht="9" customHeight="1" x14ac:dyDescent="0.35">
      <c r="A26" s="27"/>
      <c r="B26" s="19"/>
      <c r="C26" s="18"/>
      <c r="D26" s="19"/>
      <c r="E26" s="19"/>
      <c r="F26" s="19"/>
      <c r="G26" s="29"/>
      <c r="H26" s="29"/>
      <c r="J26" s="19"/>
    </row>
    <row r="27" spans="1:10" ht="21" thickBot="1" x14ac:dyDescent="0.4">
      <c r="A27" s="40" t="s">
        <v>45</v>
      </c>
      <c r="B27" s="36"/>
      <c r="C27" s="37"/>
      <c r="D27" s="37"/>
      <c r="E27" s="37"/>
      <c r="F27" s="37"/>
      <c r="G27" s="38">
        <v>0</v>
      </c>
      <c r="H27" s="28"/>
      <c r="J27" s="19"/>
    </row>
    <row r="28" spans="1:10" ht="21.6" thickTop="1" thickBot="1" x14ac:dyDescent="0.4">
      <c r="A28" s="40" t="s">
        <v>156</v>
      </c>
      <c r="B28" s="37"/>
      <c r="C28" s="37"/>
      <c r="D28" s="37"/>
      <c r="E28" s="37"/>
      <c r="F28" s="37"/>
      <c r="G28" s="38"/>
      <c r="H28" s="38">
        <v>0</v>
      </c>
      <c r="J28" s="19"/>
    </row>
    <row r="29" spans="1:10" ht="21.6" thickTop="1" thickBot="1" x14ac:dyDescent="0.4">
      <c r="A29" s="41" t="s">
        <v>47</v>
      </c>
      <c r="B29" s="42"/>
      <c r="C29" s="42"/>
      <c r="D29" s="42"/>
      <c r="E29" s="42"/>
      <c r="F29" s="42"/>
      <c r="G29" s="43">
        <v>0</v>
      </c>
      <c r="H29" s="28"/>
    </row>
    <row r="30" spans="1:10" ht="9.6" customHeight="1" thickTop="1" x14ac:dyDescent="0.25"/>
    <row r="31" spans="1:10" ht="6.6" customHeight="1" x14ac:dyDescent="0.25"/>
    <row r="32" spans="1:10" ht="22.8" x14ac:dyDescent="0.4">
      <c r="A32" s="31" t="s">
        <v>43</v>
      </c>
      <c r="B32" s="32"/>
      <c r="C32" s="33"/>
      <c r="D32" s="33"/>
      <c r="E32" s="33"/>
      <c r="F32" s="33"/>
      <c r="G32" s="34"/>
      <c r="H32" s="34"/>
      <c r="J32" s="19"/>
    </row>
    <row r="33" spans="1:12" ht="5.4" customHeight="1" x14ac:dyDescent="0.35">
      <c r="A33" s="27"/>
      <c r="B33" s="18"/>
      <c r="C33" s="19"/>
      <c r="D33" s="19"/>
      <c r="E33" s="19"/>
      <c r="F33" s="19"/>
      <c r="G33" s="28"/>
      <c r="H33" s="28"/>
      <c r="J33" s="19"/>
    </row>
    <row r="34" spans="1:12" ht="21.6" thickBot="1" x14ac:dyDescent="0.45">
      <c r="A34" s="40" t="s">
        <v>70</v>
      </c>
      <c r="B34" s="36"/>
      <c r="C34" s="37"/>
      <c r="D34" s="37"/>
      <c r="E34" s="37"/>
      <c r="F34" s="37"/>
      <c r="G34" s="38"/>
      <c r="H34" s="38"/>
      <c r="I34" s="60">
        <v>0.5</v>
      </c>
      <c r="J34" s="19"/>
    </row>
    <row r="35" spans="1:12" ht="21.6" thickTop="1" thickBot="1" x14ac:dyDescent="0.4">
      <c r="A35" s="62" t="s">
        <v>44</v>
      </c>
      <c r="B35" s="36"/>
      <c r="C35" s="37"/>
      <c r="D35" s="37"/>
      <c r="E35" s="37"/>
      <c r="F35" s="37"/>
      <c r="G35" s="38"/>
      <c r="H35" s="38"/>
      <c r="I35" s="73">
        <f>+I20</f>
        <v>4000</v>
      </c>
      <c r="J35" s="19"/>
    </row>
    <row r="36" spans="1:12" ht="22.2" thickTop="1" thickBot="1" x14ac:dyDescent="0.45">
      <c r="A36" s="35" t="s">
        <v>75</v>
      </c>
      <c r="B36" s="36"/>
      <c r="C36" s="37"/>
      <c r="D36" s="37"/>
      <c r="E36" s="37"/>
      <c r="F36" s="37"/>
      <c r="G36" s="38"/>
      <c r="H36" s="38"/>
      <c r="I36" s="39">
        <f>+I35*I34</f>
        <v>2000</v>
      </c>
      <c r="J36" s="19"/>
    </row>
    <row r="37" spans="1:12" ht="10.199999999999999" customHeight="1" thickTop="1" x14ac:dyDescent="0.25"/>
    <row r="38" spans="1:12" ht="7.2" customHeight="1" x14ac:dyDescent="0.25">
      <c r="A38" s="45"/>
      <c r="B38" s="45"/>
      <c r="C38" s="45"/>
      <c r="D38" s="45"/>
      <c r="E38" s="45"/>
      <c r="F38" s="45"/>
      <c r="G38" s="45"/>
      <c r="H38" s="45"/>
      <c r="I38" s="45"/>
      <c r="J38" s="45"/>
    </row>
    <row r="40" spans="1:12" ht="17.399999999999999" x14ac:dyDescent="0.3">
      <c r="A40" s="47" t="s">
        <v>63</v>
      </c>
      <c r="B40" s="48"/>
      <c r="C40" s="19"/>
      <c r="D40" s="19" t="s">
        <v>86</v>
      </c>
      <c r="E40" s="19"/>
      <c r="F40" s="19"/>
      <c r="G40" s="19"/>
      <c r="H40" s="19"/>
      <c r="I40" s="19"/>
      <c r="J40" s="19"/>
    </row>
    <row r="41" spans="1:12" ht="46.8" x14ac:dyDescent="0.3">
      <c r="A41" s="20" t="s">
        <v>29</v>
      </c>
      <c r="B41" s="21" t="s">
        <v>30</v>
      </c>
      <c r="C41" s="20" t="s">
        <v>31</v>
      </c>
      <c r="D41" s="13" t="s">
        <v>32</v>
      </c>
      <c r="E41" s="20" t="s">
        <v>33</v>
      </c>
      <c r="F41" s="20" t="s">
        <v>34</v>
      </c>
      <c r="G41" s="20" t="s">
        <v>35</v>
      </c>
      <c r="H41" s="20" t="s">
        <v>36</v>
      </c>
      <c r="I41" s="20" t="s">
        <v>37</v>
      </c>
      <c r="J41" s="20" t="s">
        <v>38</v>
      </c>
      <c r="L41" s="57"/>
    </row>
    <row r="42" spans="1:12" ht="30.6" x14ac:dyDescent="0.25">
      <c r="A42" s="90">
        <v>41640</v>
      </c>
      <c r="B42" s="23" t="s">
        <v>24</v>
      </c>
      <c r="C42" s="23" t="s">
        <v>25</v>
      </c>
      <c r="D42" s="23" t="s">
        <v>25</v>
      </c>
      <c r="E42" s="23" t="s">
        <v>26</v>
      </c>
      <c r="F42" s="23" t="s">
        <v>27</v>
      </c>
      <c r="G42" s="23" t="s">
        <v>28</v>
      </c>
      <c r="H42" s="24" t="s">
        <v>14</v>
      </c>
      <c r="I42" s="51">
        <v>4000</v>
      </c>
      <c r="J42" s="26" t="s">
        <v>49</v>
      </c>
    </row>
    <row r="43" spans="1:12" ht="30.6" customHeight="1" x14ac:dyDescent="0.25">
      <c r="A43" s="90">
        <v>41671</v>
      </c>
      <c r="B43" s="24" t="s">
        <v>14</v>
      </c>
      <c r="C43" s="24" t="s">
        <v>14</v>
      </c>
      <c r="D43" s="24" t="s">
        <v>14</v>
      </c>
      <c r="E43" s="24" t="s">
        <v>14</v>
      </c>
      <c r="F43" s="24" t="s">
        <v>14</v>
      </c>
      <c r="G43" s="24" t="s">
        <v>14</v>
      </c>
      <c r="H43" s="24" t="s">
        <v>14</v>
      </c>
      <c r="I43" s="51">
        <v>3000</v>
      </c>
      <c r="J43" s="26" t="s">
        <v>50</v>
      </c>
    </row>
    <row r="44" spans="1:12" ht="17.399999999999999" x14ac:dyDescent="0.3">
      <c r="A44" s="24" t="s">
        <v>64</v>
      </c>
      <c r="B44" s="24"/>
      <c r="C44" s="24"/>
      <c r="D44" s="24"/>
      <c r="E44" s="24"/>
      <c r="F44" s="24"/>
      <c r="G44" s="24"/>
      <c r="H44" s="24"/>
      <c r="I44" s="24"/>
      <c r="J44" s="24"/>
    </row>
    <row r="45" spans="1:12" ht="14.4" thickBot="1" x14ac:dyDescent="0.3">
      <c r="A45" s="18"/>
      <c r="B45" s="19"/>
      <c r="C45" s="19"/>
      <c r="D45" s="19"/>
      <c r="E45" s="19"/>
      <c r="F45" s="19"/>
      <c r="G45" s="19"/>
      <c r="H45" s="19"/>
      <c r="I45" s="52"/>
      <c r="J45" s="19"/>
    </row>
    <row r="46" spans="1:12" ht="18.600000000000001" thickTop="1" thickBot="1" x14ac:dyDescent="0.35">
      <c r="A46" s="44" t="s">
        <v>54</v>
      </c>
      <c r="B46" s="19"/>
      <c r="C46" s="19" t="s">
        <v>14</v>
      </c>
      <c r="D46" s="19" t="s">
        <v>14</v>
      </c>
      <c r="E46" s="19" t="s">
        <v>14</v>
      </c>
      <c r="F46" s="19" t="s">
        <v>14</v>
      </c>
      <c r="G46" s="19" t="s">
        <v>14</v>
      </c>
      <c r="H46" s="19" t="s">
        <v>14</v>
      </c>
      <c r="I46" s="53">
        <f>+I43+I42</f>
        <v>7000</v>
      </c>
      <c r="J46" s="50">
        <v>3000</v>
      </c>
    </row>
    <row r="47" spans="1:12" ht="14.4" thickTop="1" x14ac:dyDescent="0.25">
      <c r="B47" s="18"/>
      <c r="C47" s="19"/>
      <c r="D47" s="19"/>
      <c r="E47" s="19"/>
      <c r="F47" s="19"/>
      <c r="G47" s="19"/>
      <c r="H47" s="19"/>
      <c r="I47" s="19"/>
      <c r="J47" s="19"/>
    </row>
    <row r="48" spans="1:12" x14ac:dyDescent="0.25">
      <c r="B48" s="19"/>
      <c r="C48" s="19"/>
      <c r="D48" s="19"/>
      <c r="E48" s="19"/>
      <c r="F48" s="19"/>
      <c r="G48" s="19"/>
      <c r="H48" s="19"/>
      <c r="I48" s="19"/>
      <c r="J48" s="19"/>
    </row>
    <row r="49" spans="1:10" ht="21" thickBot="1" x14ac:dyDescent="0.4">
      <c r="A49" s="40" t="s">
        <v>149</v>
      </c>
      <c r="B49" s="36"/>
      <c r="C49" s="37"/>
      <c r="D49" s="37"/>
      <c r="E49" s="37"/>
      <c r="F49" s="37"/>
      <c r="G49" s="38">
        <v>0</v>
      </c>
      <c r="H49" s="29"/>
      <c r="J49" s="19"/>
    </row>
    <row r="50" spans="1:10" ht="10.95" customHeight="1" thickTop="1" x14ac:dyDescent="0.35">
      <c r="A50" s="27"/>
      <c r="B50" s="18"/>
      <c r="C50" s="19"/>
      <c r="D50" s="19"/>
      <c r="E50" s="19"/>
      <c r="F50" s="19"/>
      <c r="G50" s="29"/>
      <c r="H50" s="29"/>
      <c r="J50" s="19"/>
    </row>
    <row r="51" spans="1:10" ht="20.399999999999999" x14ac:dyDescent="0.35">
      <c r="A51" s="44" t="s">
        <v>48</v>
      </c>
      <c r="B51" s="19"/>
      <c r="C51" s="18"/>
      <c r="D51" s="19"/>
      <c r="E51" s="19"/>
      <c r="F51" s="19"/>
      <c r="G51" s="29"/>
      <c r="H51" s="29"/>
      <c r="J51" s="19"/>
    </row>
    <row r="52" spans="1:10" ht="9" customHeight="1" x14ac:dyDescent="0.35">
      <c r="A52" s="27"/>
      <c r="B52" s="19"/>
      <c r="C52" s="18"/>
      <c r="D52" s="19"/>
      <c r="E52" s="19"/>
      <c r="F52" s="19"/>
      <c r="G52" s="29"/>
      <c r="H52" s="29"/>
      <c r="J52" s="19"/>
    </row>
    <row r="53" spans="1:10" ht="21" thickBot="1" x14ac:dyDescent="0.4">
      <c r="A53" s="40" t="s">
        <v>45</v>
      </c>
      <c r="B53" s="36"/>
      <c r="C53" s="37"/>
      <c r="D53" s="37"/>
      <c r="E53" s="37"/>
      <c r="F53" s="37"/>
      <c r="G53" s="55">
        <f>+I35</f>
        <v>4000</v>
      </c>
      <c r="H53" s="59" t="s">
        <v>98</v>
      </c>
      <c r="J53" s="19"/>
    </row>
    <row r="54" spans="1:10" ht="21.6" thickTop="1" thickBot="1" x14ac:dyDescent="0.4">
      <c r="A54" s="40" t="s">
        <v>156</v>
      </c>
      <c r="B54" s="37"/>
      <c r="C54" s="37"/>
      <c r="D54" s="37"/>
      <c r="E54" s="37"/>
      <c r="F54" s="37"/>
      <c r="G54" s="38"/>
      <c r="H54" s="38">
        <v>0</v>
      </c>
      <c r="J54" s="19"/>
    </row>
    <row r="55" spans="1:10" ht="21.6" thickTop="1" thickBot="1" x14ac:dyDescent="0.4">
      <c r="A55" s="41" t="s">
        <v>47</v>
      </c>
      <c r="B55" s="42"/>
      <c r="C55" s="42"/>
      <c r="D55" s="42"/>
      <c r="E55" s="42"/>
      <c r="F55" s="42"/>
      <c r="G55" s="43">
        <f>+I36</f>
        <v>2000</v>
      </c>
      <c r="H55" s="28"/>
    </row>
    <row r="56" spans="1:10" ht="14.4" thickTop="1" x14ac:dyDescent="0.25"/>
    <row r="58" spans="1:10" ht="22.8" x14ac:dyDescent="0.4">
      <c r="A58" s="31" t="s">
        <v>58</v>
      </c>
      <c r="B58" s="32"/>
      <c r="C58" s="33"/>
      <c r="D58" s="33"/>
      <c r="E58" s="33"/>
      <c r="F58" s="33"/>
      <c r="G58" s="34"/>
      <c r="H58" s="34"/>
      <c r="J58" s="19"/>
    </row>
    <row r="59" spans="1:10" ht="20.399999999999999" x14ac:dyDescent="0.35">
      <c r="A59" s="27"/>
      <c r="B59" s="18"/>
      <c r="C59" s="19"/>
      <c r="D59" s="19"/>
      <c r="E59" s="19"/>
      <c r="F59" s="19"/>
      <c r="G59" s="28"/>
      <c r="H59" s="28"/>
      <c r="J59" s="19"/>
    </row>
    <row r="60" spans="1:10" ht="21" thickBot="1" x14ac:dyDescent="0.4">
      <c r="A60" s="40" t="s">
        <v>71</v>
      </c>
      <c r="B60" s="36"/>
      <c r="C60" s="37"/>
      <c r="D60" s="37"/>
      <c r="E60" s="37"/>
      <c r="F60" s="37"/>
      <c r="G60" s="38"/>
      <c r="H60" s="38"/>
      <c r="I60" s="58">
        <v>0.5</v>
      </c>
      <c r="J60" s="19"/>
    </row>
    <row r="61" spans="1:10" ht="21.6" thickTop="1" thickBot="1" x14ac:dyDescent="0.4">
      <c r="A61" s="27"/>
      <c r="B61" s="18"/>
      <c r="C61" s="19"/>
      <c r="D61" s="19"/>
      <c r="E61" s="19"/>
      <c r="F61" s="19"/>
      <c r="G61" s="28"/>
      <c r="H61" s="28"/>
      <c r="J61" s="19"/>
    </row>
    <row r="62" spans="1:10" ht="21.6" thickTop="1" thickBot="1" x14ac:dyDescent="0.4">
      <c r="A62" s="62" t="s">
        <v>69</v>
      </c>
      <c r="B62" s="36"/>
      <c r="C62" s="37"/>
      <c r="D62" s="37"/>
      <c r="E62" s="37"/>
      <c r="F62" s="37"/>
      <c r="G62" s="38"/>
      <c r="H62" s="38"/>
      <c r="I62" s="56">
        <f>+I46</f>
        <v>7000</v>
      </c>
      <c r="J62" s="19"/>
    </row>
    <row r="63" spans="1:10" ht="21" thickTop="1" x14ac:dyDescent="0.35">
      <c r="A63" s="27"/>
      <c r="B63" s="18"/>
      <c r="C63" s="19"/>
      <c r="D63" s="19"/>
      <c r="E63" s="19"/>
      <c r="F63" s="19"/>
      <c r="G63" s="28"/>
      <c r="H63" s="28"/>
      <c r="J63" s="19"/>
    </row>
    <row r="64" spans="1:10" ht="21.6" thickBot="1" x14ac:dyDescent="0.45">
      <c r="A64" s="35" t="s">
        <v>74</v>
      </c>
      <c r="B64" s="36"/>
      <c r="C64" s="37"/>
      <c r="D64" s="37"/>
      <c r="E64" s="37"/>
      <c r="F64" s="37"/>
      <c r="G64" s="38"/>
      <c r="H64" s="38"/>
      <c r="I64" s="39">
        <f>+I62*I60-(H54+G55+G49)</f>
        <v>1500</v>
      </c>
      <c r="J64" s="19" t="s">
        <v>147</v>
      </c>
    </row>
    <row r="65" spans="1:10" ht="14.4" thickTop="1" x14ac:dyDescent="0.25"/>
    <row r="66" spans="1:10" ht="7.2" customHeight="1" x14ac:dyDescent="0.25">
      <c r="A66" s="45"/>
      <c r="B66" s="45"/>
      <c r="C66" s="45"/>
      <c r="D66" s="45"/>
      <c r="E66" s="45"/>
      <c r="F66" s="45"/>
      <c r="G66" s="45"/>
      <c r="H66" s="45"/>
      <c r="I66" s="45"/>
      <c r="J66" s="45"/>
    </row>
    <row r="68" spans="1:10" ht="17.399999999999999" x14ac:dyDescent="0.3">
      <c r="A68" s="47" t="s">
        <v>62</v>
      </c>
      <c r="B68" s="48"/>
      <c r="C68" s="19"/>
      <c r="D68" s="19" t="s">
        <v>87</v>
      </c>
      <c r="E68" s="19"/>
      <c r="F68" s="19"/>
      <c r="G68" s="19"/>
      <c r="H68" s="19"/>
      <c r="I68" s="19"/>
      <c r="J68" s="19"/>
    </row>
    <row r="69" spans="1:10" ht="46.8" x14ac:dyDescent="0.25">
      <c r="A69" s="20" t="s">
        <v>29</v>
      </c>
      <c r="B69" s="21" t="s">
        <v>30</v>
      </c>
      <c r="C69" s="20" t="s">
        <v>31</v>
      </c>
      <c r="D69" s="13" t="s">
        <v>32</v>
      </c>
      <c r="E69" s="20" t="s">
        <v>33</v>
      </c>
      <c r="F69" s="20" t="s">
        <v>34</v>
      </c>
      <c r="G69" s="20" t="s">
        <v>35</v>
      </c>
      <c r="H69" s="20" t="s">
        <v>36</v>
      </c>
      <c r="I69" s="20" t="s">
        <v>37</v>
      </c>
      <c r="J69" s="20" t="s">
        <v>38</v>
      </c>
    </row>
    <row r="70" spans="1:10" ht="30.6" x14ac:dyDescent="0.25">
      <c r="A70" s="90">
        <v>41640</v>
      </c>
      <c r="B70" s="23" t="s">
        <v>24</v>
      </c>
      <c r="C70" s="23" t="s">
        <v>25</v>
      </c>
      <c r="D70" s="23" t="s">
        <v>25</v>
      </c>
      <c r="E70" s="23" t="s">
        <v>26</v>
      </c>
      <c r="F70" s="23" t="s">
        <v>27</v>
      </c>
      <c r="G70" s="23" t="s">
        <v>28</v>
      </c>
      <c r="H70" s="24" t="s">
        <v>14</v>
      </c>
      <c r="I70" s="51">
        <v>0</v>
      </c>
      <c r="J70" s="26" t="s">
        <v>51</v>
      </c>
    </row>
    <row r="71" spans="1:10" ht="30.6" customHeight="1" x14ac:dyDescent="0.25">
      <c r="A71" s="49">
        <v>41671</v>
      </c>
      <c r="B71" s="24" t="s">
        <v>14</v>
      </c>
      <c r="C71" s="24" t="s">
        <v>14</v>
      </c>
      <c r="D71" s="24" t="s">
        <v>14</v>
      </c>
      <c r="E71" s="24" t="s">
        <v>14</v>
      </c>
      <c r="F71" s="24" t="s">
        <v>14</v>
      </c>
      <c r="G71" s="24" t="s">
        <v>14</v>
      </c>
      <c r="H71" s="24" t="s">
        <v>14</v>
      </c>
      <c r="I71" s="51">
        <v>3000</v>
      </c>
      <c r="J71" s="26" t="s">
        <v>52</v>
      </c>
    </row>
    <row r="72" spans="1:10" ht="30.6" customHeight="1" x14ac:dyDescent="0.25">
      <c r="A72" s="49">
        <v>41699</v>
      </c>
      <c r="B72" s="24" t="s">
        <v>14</v>
      </c>
      <c r="C72" s="24" t="s">
        <v>14</v>
      </c>
      <c r="D72" s="24" t="s">
        <v>14</v>
      </c>
      <c r="E72" s="24" t="s">
        <v>14</v>
      </c>
      <c r="F72" s="24" t="s">
        <v>14</v>
      </c>
      <c r="G72" s="24" t="s">
        <v>14</v>
      </c>
      <c r="H72" s="24" t="s">
        <v>14</v>
      </c>
      <c r="I72" s="51">
        <v>3500</v>
      </c>
      <c r="J72" s="26" t="s">
        <v>53</v>
      </c>
    </row>
    <row r="73" spans="1:10" ht="17.399999999999999" x14ac:dyDescent="0.3">
      <c r="A73" s="24" t="s">
        <v>64</v>
      </c>
      <c r="B73" s="24"/>
      <c r="C73" s="24"/>
      <c r="D73" s="24"/>
      <c r="E73" s="24"/>
      <c r="F73" s="24"/>
      <c r="G73" s="24"/>
      <c r="H73" s="24"/>
      <c r="I73" s="24"/>
      <c r="J73" s="24"/>
    </row>
    <row r="74" spans="1:10" ht="14.4" thickBot="1" x14ac:dyDescent="0.3">
      <c r="A74" s="18"/>
      <c r="B74" s="19"/>
      <c r="C74" s="19"/>
      <c r="D74" s="19"/>
      <c r="E74" s="19"/>
      <c r="F74" s="19"/>
      <c r="G74" s="19"/>
      <c r="H74" s="19"/>
      <c r="I74" s="52"/>
      <c r="J74" s="19"/>
    </row>
    <row r="75" spans="1:10" ht="18.600000000000001" thickTop="1" thickBot="1" x14ac:dyDescent="0.35">
      <c r="A75" s="44" t="s">
        <v>54</v>
      </c>
      <c r="B75" s="19"/>
      <c r="C75" s="19" t="s">
        <v>14</v>
      </c>
      <c r="D75" s="19" t="s">
        <v>14</v>
      </c>
      <c r="E75" s="19" t="s">
        <v>14</v>
      </c>
      <c r="F75" s="19" t="s">
        <v>14</v>
      </c>
      <c r="G75" s="19" t="s">
        <v>14</v>
      </c>
      <c r="H75" s="19" t="s">
        <v>14</v>
      </c>
      <c r="I75" s="53">
        <f>+I72+I71+I70</f>
        <v>6500</v>
      </c>
      <c r="J75" s="54">
        <v>-500</v>
      </c>
    </row>
    <row r="76" spans="1:10" ht="14.4" thickTop="1" x14ac:dyDescent="0.25">
      <c r="B76" s="18"/>
      <c r="C76" s="19"/>
      <c r="D76" s="19"/>
      <c r="E76" s="19"/>
      <c r="F76" s="19"/>
      <c r="G76" s="19"/>
      <c r="H76" s="19"/>
      <c r="I76" s="19"/>
      <c r="J76" s="19"/>
    </row>
    <row r="77" spans="1:10" x14ac:dyDescent="0.25">
      <c r="B77" s="19"/>
      <c r="C77" s="19"/>
      <c r="D77" s="19"/>
      <c r="E77" s="19"/>
      <c r="F77" s="19"/>
      <c r="G77" s="19"/>
      <c r="H77" s="19"/>
      <c r="I77" s="19"/>
      <c r="J77" s="19"/>
    </row>
    <row r="78" spans="1:10" ht="21" thickBot="1" x14ac:dyDescent="0.4">
      <c r="A78" s="40" t="s">
        <v>155</v>
      </c>
      <c r="B78" s="36"/>
      <c r="C78" s="37"/>
      <c r="D78" s="37"/>
      <c r="E78" s="37"/>
      <c r="F78" s="37"/>
      <c r="G78" s="38">
        <v>0</v>
      </c>
      <c r="H78" s="29"/>
      <c r="J78" s="19"/>
    </row>
    <row r="79" spans="1:10" ht="10.95" customHeight="1" thickTop="1" x14ac:dyDescent="0.35">
      <c r="A79" s="27"/>
      <c r="B79" s="18"/>
      <c r="C79" s="19"/>
      <c r="D79" s="19"/>
      <c r="E79" s="19"/>
      <c r="F79" s="19"/>
      <c r="G79" s="29"/>
      <c r="H79" s="29"/>
      <c r="J79" s="19"/>
    </row>
    <row r="80" spans="1:10" ht="20.399999999999999" x14ac:dyDescent="0.35">
      <c r="A80" s="44" t="s">
        <v>48</v>
      </c>
      <c r="B80" s="19"/>
      <c r="C80" s="18"/>
      <c r="D80" s="19"/>
      <c r="E80" s="19"/>
      <c r="F80" s="19"/>
      <c r="G80" s="29"/>
      <c r="H80" s="29"/>
      <c r="J80" s="19"/>
    </row>
    <row r="81" spans="1:10" ht="9" customHeight="1" x14ac:dyDescent="0.35">
      <c r="A81" s="27"/>
      <c r="B81" s="19"/>
      <c r="C81" s="18"/>
      <c r="D81" s="19"/>
      <c r="E81" s="19"/>
      <c r="F81" s="19"/>
      <c r="G81" s="29"/>
      <c r="H81" s="29"/>
      <c r="J81" s="19"/>
    </row>
    <row r="82" spans="1:10" ht="21" thickBot="1" x14ac:dyDescent="0.4">
      <c r="A82" s="40" t="s">
        <v>45</v>
      </c>
      <c r="B82" s="36"/>
      <c r="C82" s="37"/>
      <c r="D82" s="37"/>
      <c r="E82" s="37"/>
      <c r="F82" s="37"/>
      <c r="G82" s="55">
        <f>+I62</f>
        <v>7000</v>
      </c>
      <c r="H82" s="59" t="s">
        <v>97</v>
      </c>
      <c r="J82" s="19"/>
    </row>
    <row r="83" spans="1:10" ht="21.6" thickTop="1" thickBot="1" x14ac:dyDescent="0.4">
      <c r="A83" s="40" t="s">
        <v>156</v>
      </c>
      <c r="B83" s="37"/>
      <c r="C83" s="37"/>
      <c r="D83" s="37"/>
      <c r="E83" s="37"/>
      <c r="F83" s="37"/>
      <c r="G83" s="38"/>
      <c r="H83" s="38">
        <v>0</v>
      </c>
      <c r="J83" s="19"/>
    </row>
    <row r="84" spans="1:10" ht="21.6" thickTop="1" thickBot="1" x14ac:dyDescent="0.4">
      <c r="A84" s="41" t="s">
        <v>47</v>
      </c>
      <c r="B84" s="42"/>
      <c r="C84" s="42"/>
      <c r="D84" s="42"/>
      <c r="E84" s="42"/>
      <c r="F84" s="42"/>
      <c r="G84" s="43">
        <f>+I64+I36</f>
        <v>3500</v>
      </c>
      <c r="H84" s="59" t="s">
        <v>65</v>
      </c>
    </row>
    <row r="85" spans="1:10" ht="14.4" thickTop="1" x14ac:dyDescent="0.25"/>
    <row r="87" spans="1:10" ht="22.8" x14ac:dyDescent="0.4">
      <c r="A87" s="31" t="s">
        <v>59</v>
      </c>
      <c r="B87" s="32"/>
      <c r="C87" s="33"/>
      <c r="D87" s="33"/>
      <c r="E87" s="33"/>
      <c r="F87" s="33"/>
      <c r="G87" s="34"/>
      <c r="H87" s="34"/>
      <c r="J87" s="19"/>
    </row>
    <row r="88" spans="1:10" ht="20.399999999999999" x14ac:dyDescent="0.35">
      <c r="A88" s="27"/>
      <c r="B88" s="18"/>
      <c r="C88" s="19"/>
      <c r="D88" s="19"/>
      <c r="E88" s="19"/>
      <c r="F88" s="19"/>
      <c r="G88" s="28"/>
      <c r="H88" s="28"/>
      <c r="J88" s="19"/>
    </row>
    <row r="89" spans="1:10" ht="21.6" thickBot="1" x14ac:dyDescent="0.45">
      <c r="A89" s="40" t="s">
        <v>72</v>
      </c>
      <c r="B89" s="36"/>
      <c r="C89" s="37"/>
      <c r="D89" s="37"/>
      <c r="E89" s="37"/>
      <c r="F89" s="37"/>
      <c r="G89" s="38"/>
      <c r="H89" s="38"/>
      <c r="I89" s="60">
        <v>0.5</v>
      </c>
      <c r="J89" s="19"/>
    </row>
    <row r="90" spans="1:10" ht="21.6" thickTop="1" thickBot="1" x14ac:dyDescent="0.4">
      <c r="A90" s="27"/>
      <c r="B90" s="18"/>
      <c r="C90" s="19"/>
      <c r="D90" s="19"/>
      <c r="E90" s="19"/>
      <c r="F90" s="19"/>
      <c r="G90" s="28"/>
      <c r="H90" s="28"/>
      <c r="J90" s="19"/>
    </row>
    <row r="91" spans="1:10" ht="21.6" thickTop="1" thickBot="1" x14ac:dyDescent="0.4">
      <c r="A91" s="62" t="s">
        <v>68</v>
      </c>
      <c r="B91" s="36"/>
      <c r="C91" s="37"/>
      <c r="D91" s="37"/>
      <c r="E91" s="37"/>
      <c r="F91" s="37"/>
      <c r="G91" s="38"/>
      <c r="H91" s="38"/>
      <c r="I91" s="56">
        <f>+I75</f>
        <v>6500</v>
      </c>
      <c r="J91" s="19"/>
    </row>
    <row r="92" spans="1:10" ht="21" thickTop="1" x14ac:dyDescent="0.35">
      <c r="A92" s="27"/>
      <c r="B92" s="18"/>
      <c r="C92" s="19"/>
      <c r="D92" s="19"/>
      <c r="E92" s="19"/>
      <c r="F92" s="19"/>
      <c r="G92" s="28"/>
      <c r="H92" s="28"/>
      <c r="J92" s="19"/>
    </row>
    <row r="93" spans="1:10" ht="30" thickBot="1" x14ac:dyDescent="0.45">
      <c r="A93" s="35" t="s">
        <v>73</v>
      </c>
      <c r="B93" s="36"/>
      <c r="C93" s="37"/>
      <c r="D93" s="37"/>
      <c r="E93" s="37"/>
      <c r="F93" s="37"/>
      <c r="G93" s="38"/>
      <c r="H93" s="38"/>
      <c r="I93" s="39">
        <f>+I91*I89-(H83+G84+G78)</f>
        <v>-250</v>
      </c>
      <c r="J93" s="61" t="s">
        <v>148</v>
      </c>
    </row>
    <row r="94" spans="1:10" ht="14.4" thickTop="1" x14ac:dyDescent="0.25"/>
    <row r="95" spans="1:10" ht="7.2" customHeight="1" x14ac:dyDescent="0.25">
      <c r="A95" s="45"/>
      <c r="B95" s="45"/>
      <c r="C95" s="45"/>
      <c r="D95" s="45"/>
      <c r="E95" s="45"/>
      <c r="F95" s="45"/>
      <c r="G95" s="45"/>
      <c r="H95" s="45"/>
      <c r="I95" s="45"/>
      <c r="J95" s="45"/>
    </row>
    <row r="97" spans="1:10" ht="17.399999999999999" x14ac:dyDescent="0.3">
      <c r="A97" s="47" t="s">
        <v>55</v>
      </c>
      <c r="B97" s="48"/>
      <c r="C97" s="19"/>
      <c r="D97" s="19" t="s">
        <v>88</v>
      </c>
      <c r="E97" s="19"/>
      <c r="F97" s="19"/>
      <c r="G97" s="19"/>
      <c r="H97" s="19"/>
      <c r="I97" s="19"/>
      <c r="J97" s="19"/>
    </row>
    <row r="98" spans="1:10" ht="46.8" x14ac:dyDescent="0.25">
      <c r="A98" s="20" t="s">
        <v>29</v>
      </c>
      <c r="B98" s="21" t="s">
        <v>30</v>
      </c>
      <c r="C98" s="20" t="s">
        <v>31</v>
      </c>
      <c r="D98" s="13" t="s">
        <v>32</v>
      </c>
      <c r="E98" s="20" t="s">
        <v>33</v>
      </c>
      <c r="F98" s="20" t="s">
        <v>34</v>
      </c>
      <c r="G98" s="20" t="s">
        <v>35</v>
      </c>
      <c r="H98" s="20" t="s">
        <v>36</v>
      </c>
      <c r="I98" s="20" t="s">
        <v>37</v>
      </c>
      <c r="J98" s="20" t="s">
        <v>38</v>
      </c>
    </row>
    <row r="99" spans="1:10" ht="30.6" x14ac:dyDescent="0.25">
      <c r="A99" s="90">
        <v>41640</v>
      </c>
      <c r="B99" s="23" t="s">
        <v>24</v>
      </c>
      <c r="C99" s="23" t="s">
        <v>25</v>
      </c>
      <c r="D99" s="23" t="s">
        <v>25</v>
      </c>
      <c r="E99" s="23" t="s">
        <v>26</v>
      </c>
      <c r="F99" s="23" t="s">
        <v>27</v>
      </c>
      <c r="G99" s="23" t="s">
        <v>28</v>
      </c>
      <c r="H99" s="24" t="s">
        <v>14</v>
      </c>
      <c r="I99" s="51">
        <v>0</v>
      </c>
      <c r="J99" s="26" t="s">
        <v>56</v>
      </c>
    </row>
    <row r="100" spans="1:10" ht="30.6" customHeight="1" x14ac:dyDescent="0.25">
      <c r="A100" s="49">
        <v>41671</v>
      </c>
      <c r="B100" s="24" t="s">
        <v>14</v>
      </c>
      <c r="C100" s="24" t="s">
        <v>14</v>
      </c>
      <c r="D100" s="24" t="s">
        <v>14</v>
      </c>
      <c r="E100" s="24" t="s">
        <v>14</v>
      </c>
      <c r="F100" s="24" t="s">
        <v>14</v>
      </c>
      <c r="G100" s="24" t="s">
        <v>14</v>
      </c>
      <c r="H100" s="24" t="s">
        <v>14</v>
      </c>
      <c r="I100" s="51">
        <v>3000</v>
      </c>
      <c r="J100" s="26" t="s">
        <v>52</v>
      </c>
    </row>
    <row r="101" spans="1:10" ht="30.6" customHeight="1" x14ac:dyDescent="0.25">
      <c r="A101" s="49">
        <v>41699</v>
      </c>
      <c r="B101" s="24" t="s">
        <v>14</v>
      </c>
      <c r="C101" s="24" t="s">
        <v>14</v>
      </c>
      <c r="D101" s="24" t="s">
        <v>14</v>
      </c>
      <c r="E101" s="24" t="s">
        <v>14</v>
      </c>
      <c r="F101" s="24" t="s">
        <v>14</v>
      </c>
      <c r="G101" s="24" t="s">
        <v>14</v>
      </c>
      <c r="H101" s="24" t="s">
        <v>14</v>
      </c>
      <c r="I101" s="51">
        <v>3500</v>
      </c>
      <c r="J101" s="26" t="s">
        <v>52</v>
      </c>
    </row>
    <row r="102" spans="1:10" ht="30.6" customHeight="1" x14ac:dyDescent="0.25">
      <c r="A102" s="49">
        <v>41730</v>
      </c>
      <c r="B102" s="24" t="s">
        <v>14</v>
      </c>
      <c r="C102" s="24" t="s">
        <v>14</v>
      </c>
      <c r="D102" s="24" t="s">
        <v>14</v>
      </c>
      <c r="E102" s="24" t="s">
        <v>14</v>
      </c>
      <c r="F102" s="24" t="s">
        <v>14</v>
      </c>
      <c r="G102" s="24" t="s">
        <v>14</v>
      </c>
      <c r="H102" s="24" t="s">
        <v>14</v>
      </c>
      <c r="I102" s="51">
        <v>5000</v>
      </c>
      <c r="J102" s="26" t="s">
        <v>57</v>
      </c>
    </row>
    <row r="103" spans="1:10" x14ac:dyDescent="0.25">
      <c r="A103" s="24" t="s">
        <v>42</v>
      </c>
      <c r="B103" s="24"/>
      <c r="C103" s="24"/>
      <c r="D103" s="24"/>
      <c r="E103" s="24"/>
      <c r="F103" s="24"/>
      <c r="G103" s="24"/>
      <c r="H103" s="24"/>
      <c r="I103" s="24"/>
      <c r="J103" s="24"/>
    </row>
    <row r="104" spans="1:10" ht="14.4" thickBot="1" x14ac:dyDescent="0.3">
      <c r="A104" s="18"/>
      <c r="B104" s="19"/>
      <c r="C104" s="19"/>
      <c r="D104" s="19"/>
      <c r="E104" s="19"/>
      <c r="F104" s="19"/>
      <c r="G104" s="19"/>
      <c r="H104" s="19"/>
      <c r="I104" s="52"/>
      <c r="J104" s="19"/>
    </row>
    <row r="105" spans="1:10" ht="18.600000000000001" thickTop="1" thickBot="1" x14ac:dyDescent="0.35">
      <c r="A105" s="44" t="s">
        <v>54</v>
      </c>
      <c r="B105" s="19"/>
      <c r="C105" s="19" t="s">
        <v>14</v>
      </c>
      <c r="D105" s="19" t="s">
        <v>14</v>
      </c>
      <c r="E105" s="19" t="s">
        <v>14</v>
      </c>
      <c r="F105" s="19" t="s">
        <v>14</v>
      </c>
      <c r="G105" s="19" t="s">
        <v>14</v>
      </c>
      <c r="H105" s="19" t="s">
        <v>14</v>
      </c>
      <c r="I105" s="53">
        <f>+I102+I101+I100+I99</f>
        <v>11500</v>
      </c>
      <c r="J105" s="54">
        <v>5000</v>
      </c>
    </row>
    <row r="106" spans="1:10" ht="14.4" thickTop="1" x14ac:dyDescent="0.25">
      <c r="B106" s="18"/>
      <c r="C106" s="19"/>
      <c r="D106" s="19"/>
      <c r="E106" s="19"/>
      <c r="F106" s="19"/>
      <c r="G106" s="19"/>
      <c r="H106" s="19"/>
      <c r="I106" s="19"/>
      <c r="J106" s="19"/>
    </row>
    <row r="107" spans="1:10" x14ac:dyDescent="0.25">
      <c r="B107" s="19"/>
      <c r="C107" s="19"/>
      <c r="D107" s="19"/>
      <c r="E107" s="19"/>
      <c r="F107" s="19"/>
      <c r="G107" s="19"/>
      <c r="H107" s="19"/>
      <c r="I107" s="19"/>
      <c r="J107" s="19"/>
    </row>
    <row r="108" spans="1:10" ht="21" thickBot="1" x14ac:dyDescent="0.4">
      <c r="A108" s="40" t="s">
        <v>157</v>
      </c>
      <c r="B108" s="36"/>
      <c r="C108" s="37"/>
      <c r="D108" s="37"/>
      <c r="E108" s="37"/>
      <c r="F108" s="37"/>
      <c r="G108" s="38">
        <v>-250</v>
      </c>
      <c r="H108" s="29" t="s">
        <v>61</v>
      </c>
      <c r="J108" s="19"/>
    </row>
    <row r="109" spans="1:10" ht="10.95" customHeight="1" thickTop="1" x14ac:dyDescent="0.35">
      <c r="A109" s="27"/>
      <c r="B109" s="18"/>
      <c r="C109" s="19"/>
      <c r="D109" s="19"/>
      <c r="E109" s="19"/>
      <c r="F109" s="19"/>
      <c r="G109" s="29"/>
      <c r="H109" s="29"/>
      <c r="J109" s="19"/>
    </row>
    <row r="110" spans="1:10" ht="20.399999999999999" x14ac:dyDescent="0.35">
      <c r="A110" s="44" t="s">
        <v>48</v>
      </c>
      <c r="B110" s="19"/>
      <c r="C110" s="18"/>
      <c r="D110" s="19"/>
      <c r="E110" s="19"/>
      <c r="F110" s="19"/>
      <c r="G110" s="29"/>
      <c r="H110" s="29"/>
      <c r="J110" s="19"/>
    </row>
    <row r="111" spans="1:10" ht="9" customHeight="1" x14ac:dyDescent="0.35">
      <c r="A111" s="27"/>
      <c r="B111" s="19"/>
      <c r="C111" s="18"/>
      <c r="D111" s="19"/>
      <c r="E111" s="19"/>
      <c r="F111" s="19"/>
      <c r="G111" s="29"/>
      <c r="H111" s="29"/>
      <c r="J111" s="19"/>
    </row>
    <row r="112" spans="1:10" ht="21" thickBot="1" x14ac:dyDescent="0.4">
      <c r="A112" s="40" t="s">
        <v>45</v>
      </c>
      <c r="B112" s="36"/>
      <c r="C112" s="37"/>
      <c r="D112" s="37"/>
      <c r="E112" s="37"/>
      <c r="F112" s="37"/>
      <c r="G112" s="55">
        <f>+I91</f>
        <v>6500</v>
      </c>
      <c r="H112" s="74" t="s">
        <v>96</v>
      </c>
      <c r="J112" s="19"/>
    </row>
    <row r="113" spans="1:10" ht="21.6" thickTop="1" thickBot="1" x14ac:dyDescent="0.4">
      <c r="A113" s="40" t="s">
        <v>156</v>
      </c>
      <c r="B113" s="37"/>
      <c r="C113" s="37"/>
      <c r="D113" s="37"/>
      <c r="E113" s="37"/>
      <c r="F113" s="37"/>
      <c r="G113" s="38"/>
      <c r="H113" s="38">
        <v>0</v>
      </c>
      <c r="J113" s="19"/>
    </row>
    <row r="114" spans="1:10" ht="21.6" thickTop="1" thickBot="1" x14ac:dyDescent="0.4">
      <c r="A114" s="41" t="s">
        <v>47</v>
      </c>
      <c r="B114" s="42"/>
      <c r="C114" s="42"/>
      <c r="D114" s="42"/>
      <c r="E114" s="42"/>
      <c r="F114" s="42"/>
      <c r="G114" s="43">
        <f>+I36+I64</f>
        <v>3500</v>
      </c>
      <c r="H114" s="28"/>
    </row>
    <row r="115" spans="1:10" ht="14.4" thickTop="1" x14ac:dyDescent="0.25"/>
    <row r="117" spans="1:10" ht="22.8" x14ac:dyDescent="0.4">
      <c r="A117" s="31" t="s">
        <v>60</v>
      </c>
      <c r="B117" s="32"/>
      <c r="C117" s="33"/>
      <c r="D117" s="33"/>
      <c r="E117" s="33"/>
      <c r="F117" s="33"/>
      <c r="G117" s="34"/>
      <c r="H117" s="34"/>
      <c r="J117" s="19"/>
    </row>
    <row r="118" spans="1:10" ht="20.399999999999999" x14ac:dyDescent="0.35">
      <c r="A118" s="27"/>
      <c r="B118" s="18"/>
      <c r="C118" s="19"/>
      <c r="D118" s="19"/>
      <c r="E118" s="19"/>
      <c r="F118" s="19"/>
      <c r="G118" s="28"/>
      <c r="H118" s="28"/>
      <c r="J118" s="19"/>
    </row>
    <row r="119" spans="1:10" ht="21" thickBot="1" x14ac:dyDescent="0.4">
      <c r="A119" s="40" t="s">
        <v>66</v>
      </c>
      <c r="B119" s="36"/>
      <c r="C119" s="37"/>
      <c r="D119" s="37"/>
      <c r="E119" s="37"/>
      <c r="F119" s="37"/>
      <c r="G119" s="38"/>
      <c r="H119" s="38"/>
      <c r="I119" s="58">
        <v>0.6</v>
      </c>
      <c r="J119" s="19"/>
    </row>
    <row r="120" spans="1:10" ht="21.6" thickTop="1" thickBot="1" x14ac:dyDescent="0.4">
      <c r="A120" s="27"/>
      <c r="B120" s="18"/>
      <c r="C120" s="19"/>
      <c r="D120" s="19"/>
      <c r="E120" s="19"/>
      <c r="F120" s="19"/>
      <c r="G120" s="28"/>
      <c r="H120" s="28"/>
      <c r="J120" s="19"/>
    </row>
    <row r="121" spans="1:10" ht="21.6" thickTop="1" thickBot="1" x14ac:dyDescent="0.4">
      <c r="A121" s="40" t="s">
        <v>67</v>
      </c>
      <c r="B121" s="36"/>
      <c r="C121" s="37"/>
      <c r="D121" s="37"/>
      <c r="E121" s="37"/>
      <c r="F121" s="37"/>
      <c r="G121" s="38"/>
      <c r="H121" s="38"/>
      <c r="I121" s="53">
        <f>+I105</f>
        <v>11500</v>
      </c>
      <c r="J121" s="19"/>
    </row>
    <row r="122" spans="1:10" ht="21" thickTop="1" x14ac:dyDescent="0.35">
      <c r="A122" s="27"/>
      <c r="B122" s="18"/>
      <c r="C122" s="19"/>
      <c r="D122" s="19"/>
      <c r="E122" s="19"/>
      <c r="F122" s="19"/>
      <c r="G122" s="28"/>
      <c r="H122" s="28"/>
      <c r="J122" s="19"/>
    </row>
    <row r="123" spans="1:10" ht="21.6" thickBot="1" x14ac:dyDescent="0.45">
      <c r="A123" s="35" t="s">
        <v>76</v>
      </c>
      <c r="B123" s="36"/>
      <c r="C123" s="37"/>
      <c r="D123" s="37"/>
      <c r="E123" s="37"/>
      <c r="F123" s="37"/>
      <c r="G123" s="38"/>
      <c r="H123" s="38"/>
      <c r="I123" s="39">
        <f>+I121*I119-(H113+G114+G108)</f>
        <v>3650</v>
      </c>
      <c r="J123" s="19" t="s">
        <v>77</v>
      </c>
    </row>
    <row r="124" spans="1:10" ht="14.4" thickTop="1" x14ac:dyDescent="0.25"/>
    <row r="125" spans="1:10" ht="7.2" customHeight="1" x14ac:dyDescent="0.25">
      <c r="A125" s="45"/>
      <c r="B125" s="45"/>
      <c r="C125" s="45"/>
      <c r="D125" s="45"/>
      <c r="E125" s="45"/>
      <c r="F125" s="45"/>
      <c r="G125" s="45"/>
      <c r="H125" s="45"/>
      <c r="I125" s="45"/>
      <c r="J125" s="45"/>
    </row>
    <row r="128" spans="1:10" ht="27.6" customHeight="1" x14ac:dyDescent="0.3">
      <c r="A128" s="69" t="s">
        <v>93</v>
      </c>
      <c r="B128" s="46"/>
      <c r="C128" s="46"/>
      <c r="D128" s="46"/>
      <c r="E128" s="46"/>
      <c r="F128" s="46"/>
      <c r="G128" s="46"/>
      <c r="H128" s="46"/>
      <c r="I128" s="46"/>
    </row>
    <row r="129" spans="1:13" s="63" customFormat="1" ht="28.2" x14ac:dyDescent="0.5">
      <c r="A129" s="63" t="s">
        <v>94</v>
      </c>
    </row>
    <row r="130" spans="1:13" ht="14.4" thickBot="1" x14ac:dyDescent="0.3"/>
    <row r="131" spans="1:13" ht="69" x14ac:dyDescent="0.25">
      <c r="B131" s="64" t="s">
        <v>92</v>
      </c>
      <c r="C131" s="93" t="s">
        <v>16</v>
      </c>
      <c r="D131" s="66" t="s">
        <v>1</v>
      </c>
      <c r="E131" s="91" t="s">
        <v>89</v>
      </c>
      <c r="F131" s="93" t="s">
        <v>17</v>
      </c>
      <c r="G131" s="66" t="s">
        <v>91</v>
      </c>
      <c r="H131" s="91" t="s">
        <v>90</v>
      </c>
      <c r="I131" s="97" t="s">
        <v>3</v>
      </c>
      <c r="J131" s="99" t="s">
        <v>6</v>
      </c>
      <c r="K131" s="97" t="s">
        <v>8</v>
      </c>
      <c r="L131" s="93" t="s">
        <v>23</v>
      </c>
      <c r="M131" s="13" t="s">
        <v>11</v>
      </c>
    </row>
    <row r="132" spans="1:13" x14ac:dyDescent="0.25">
      <c r="A132" s="14" t="s">
        <v>19</v>
      </c>
      <c r="B132" s="65">
        <v>41640</v>
      </c>
      <c r="C132" s="100">
        <v>0.5</v>
      </c>
      <c r="D132" s="15">
        <v>4000</v>
      </c>
      <c r="E132" s="92">
        <v>2000</v>
      </c>
      <c r="F132" s="94">
        <v>0.5</v>
      </c>
      <c r="G132" s="16">
        <v>1000</v>
      </c>
      <c r="H132" s="95">
        <v>500</v>
      </c>
      <c r="I132" s="98">
        <f>+E132+H132</f>
        <v>2500</v>
      </c>
      <c r="J132" s="98">
        <v>-200</v>
      </c>
      <c r="K132" s="98">
        <f>I132+J132</f>
        <v>2300</v>
      </c>
      <c r="L132" s="96"/>
      <c r="M132" s="17"/>
    </row>
    <row r="133" spans="1:13" x14ac:dyDescent="0.25">
      <c r="A133" s="104" t="s">
        <v>20</v>
      </c>
      <c r="B133" s="65">
        <v>41640</v>
      </c>
      <c r="C133" s="107">
        <v>0.5</v>
      </c>
      <c r="D133" s="15" t="s">
        <v>7</v>
      </c>
      <c r="E133" s="124">
        <v>1500</v>
      </c>
      <c r="F133" s="132">
        <v>0.5</v>
      </c>
      <c r="G133" s="16">
        <v>100</v>
      </c>
      <c r="H133" s="128">
        <v>-50</v>
      </c>
      <c r="I133" s="120">
        <f t="shared" ref="I133:I141" si="0">+E133+H133</f>
        <v>1450</v>
      </c>
      <c r="J133" s="112">
        <v>500</v>
      </c>
      <c r="K133" s="112">
        <f>I133+J133</f>
        <v>1950</v>
      </c>
      <c r="L133" s="116"/>
      <c r="M133" s="111" t="s">
        <v>10</v>
      </c>
    </row>
    <row r="134" spans="1:13" x14ac:dyDescent="0.25">
      <c r="A134" s="105"/>
      <c r="B134" s="65">
        <v>41671</v>
      </c>
      <c r="C134" s="108"/>
      <c r="D134" s="15">
        <v>3000</v>
      </c>
      <c r="E134" s="125"/>
      <c r="F134" s="133"/>
      <c r="G134" s="16">
        <v>800</v>
      </c>
      <c r="H134" s="129"/>
      <c r="I134" s="121">
        <f t="shared" si="0"/>
        <v>0</v>
      </c>
      <c r="J134" s="112"/>
      <c r="K134" s="112"/>
      <c r="L134" s="116"/>
      <c r="M134" s="111"/>
    </row>
    <row r="135" spans="1:13" x14ac:dyDescent="0.25">
      <c r="A135" s="104" t="s">
        <v>21</v>
      </c>
      <c r="B135" s="65">
        <v>41640</v>
      </c>
      <c r="C135" s="107">
        <v>0.5</v>
      </c>
      <c r="D135" s="15">
        <v>0</v>
      </c>
      <c r="E135" s="124">
        <v>-250</v>
      </c>
      <c r="F135" s="132">
        <v>0.5</v>
      </c>
      <c r="G135" s="16" t="s">
        <v>7</v>
      </c>
      <c r="H135" s="128">
        <v>0</v>
      </c>
      <c r="I135" s="120">
        <f t="shared" si="0"/>
        <v>-250</v>
      </c>
      <c r="J135" s="112">
        <v>0</v>
      </c>
      <c r="K135" s="112">
        <f>I135+J135</f>
        <v>-250</v>
      </c>
      <c r="L135" s="114"/>
      <c r="M135" s="111"/>
    </row>
    <row r="136" spans="1:13" x14ac:dyDescent="0.25">
      <c r="A136" s="106"/>
      <c r="B136" s="65">
        <v>41671</v>
      </c>
      <c r="C136" s="109"/>
      <c r="D136" s="15" t="s">
        <v>7</v>
      </c>
      <c r="E136" s="126"/>
      <c r="F136" s="134"/>
      <c r="G136" s="16" t="s">
        <v>7</v>
      </c>
      <c r="H136" s="130"/>
      <c r="I136" s="122">
        <f t="shared" si="0"/>
        <v>0</v>
      </c>
      <c r="J136" s="112"/>
      <c r="K136" s="112"/>
      <c r="L136" s="115"/>
      <c r="M136" s="111"/>
    </row>
    <row r="137" spans="1:13" x14ac:dyDescent="0.25">
      <c r="A137" s="105"/>
      <c r="B137" s="65">
        <v>41699</v>
      </c>
      <c r="C137" s="108"/>
      <c r="D137" s="15">
        <v>3500</v>
      </c>
      <c r="E137" s="125"/>
      <c r="F137" s="133"/>
      <c r="G137" s="16" t="s">
        <v>7</v>
      </c>
      <c r="H137" s="129"/>
      <c r="I137" s="121">
        <f t="shared" si="0"/>
        <v>0</v>
      </c>
      <c r="J137" s="112"/>
      <c r="K137" s="112"/>
      <c r="L137" s="115"/>
      <c r="M137" s="111"/>
    </row>
    <row r="138" spans="1:13" x14ac:dyDescent="0.25">
      <c r="A138" s="104" t="s">
        <v>22</v>
      </c>
      <c r="B138" s="65">
        <v>41640</v>
      </c>
      <c r="C138" s="107">
        <v>0.6</v>
      </c>
      <c r="D138" s="15" t="s">
        <v>7</v>
      </c>
      <c r="E138" s="124">
        <v>3650</v>
      </c>
      <c r="F138" s="132">
        <v>0.6</v>
      </c>
      <c r="G138" s="16">
        <v>100</v>
      </c>
      <c r="H138" s="128">
        <v>810</v>
      </c>
      <c r="I138" s="120">
        <f t="shared" si="0"/>
        <v>4460</v>
      </c>
      <c r="J138" s="112">
        <v>300</v>
      </c>
      <c r="K138" s="112">
        <f>I138+J138</f>
        <v>4760</v>
      </c>
      <c r="L138" s="116">
        <v>250</v>
      </c>
      <c r="M138" s="111"/>
    </row>
    <row r="139" spans="1:13" x14ac:dyDescent="0.25">
      <c r="A139" s="106"/>
      <c r="B139" s="65">
        <v>41671</v>
      </c>
      <c r="C139" s="109"/>
      <c r="D139" s="15" t="s">
        <v>7</v>
      </c>
      <c r="E139" s="126"/>
      <c r="F139" s="134"/>
      <c r="G139" s="16" t="s">
        <v>7</v>
      </c>
      <c r="H139" s="130"/>
      <c r="I139" s="122">
        <f t="shared" si="0"/>
        <v>0</v>
      </c>
      <c r="J139" s="112"/>
      <c r="K139" s="112"/>
      <c r="L139" s="116"/>
      <c r="M139" s="111"/>
    </row>
    <row r="140" spans="1:13" x14ac:dyDescent="0.25">
      <c r="A140" s="106"/>
      <c r="B140" s="65">
        <v>41699</v>
      </c>
      <c r="C140" s="109"/>
      <c r="D140" s="15" t="s">
        <v>7</v>
      </c>
      <c r="E140" s="126"/>
      <c r="F140" s="134"/>
      <c r="G140" s="16" t="s">
        <v>7</v>
      </c>
      <c r="H140" s="130"/>
      <c r="I140" s="122">
        <f t="shared" si="0"/>
        <v>0</v>
      </c>
      <c r="J140" s="112"/>
      <c r="K140" s="112"/>
      <c r="L140" s="116"/>
      <c r="M140" s="111"/>
    </row>
    <row r="141" spans="1:13" ht="14.4" thickBot="1" x14ac:dyDescent="0.3">
      <c r="A141" s="106"/>
      <c r="B141" s="65">
        <v>41730</v>
      </c>
      <c r="C141" s="110"/>
      <c r="D141" s="67">
        <v>5000</v>
      </c>
      <c r="E141" s="127"/>
      <c r="F141" s="135"/>
      <c r="G141" s="68">
        <v>1200</v>
      </c>
      <c r="H141" s="131"/>
      <c r="I141" s="123">
        <f t="shared" si="0"/>
        <v>0</v>
      </c>
      <c r="J141" s="113"/>
      <c r="K141" s="113"/>
      <c r="L141" s="117"/>
      <c r="M141" s="111"/>
    </row>
  </sheetData>
  <sheetProtection formatCells="0" formatColumns="0" formatRows="0" insertColumns="0" insertRows="0" insertHyperlinks="0" deleteColumns="0" deleteRows="0" sort="0" autoFilter="0" pivotTables="0"/>
  <mergeCells count="31">
    <mergeCell ref="B9:J9"/>
    <mergeCell ref="I133:I134"/>
    <mergeCell ref="I135:I137"/>
    <mergeCell ref="I138:I141"/>
    <mergeCell ref="J133:J134"/>
    <mergeCell ref="J135:J137"/>
    <mergeCell ref="J138:J141"/>
    <mergeCell ref="E133:E134"/>
    <mergeCell ref="E135:E137"/>
    <mergeCell ref="E138:E141"/>
    <mergeCell ref="H133:H134"/>
    <mergeCell ref="H135:H137"/>
    <mergeCell ref="H138:H141"/>
    <mergeCell ref="F133:F134"/>
    <mergeCell ref="F135:F137"/>
    <mergeCell ref="F138:F141"/>
    <mergeCell ref="M133:M134"/>
    <mergeCell ref="M135:M137"/>
    <mergeCell ref="M138:M141"/>
    <mergeCell ref="K133:K134"/>
    <mergeCell ref="K135:K137"/>
    <mergeCell ref="K138:K141"/>
    <mergeCell ref="L135:L137"/>
    <mergeCell ref="L133:L134"/>
    <mergeCell ref="L138:L141"/>
    <mergeCell ref="A133:A134"/>
    <mergeCell ref="A135:A137"/>
    <mergeCell ref="A138:A141"/>
    <mergeCell ref="C133:C134"/>
    <mergeCell ref="C135:C137"/>
    <mergeCell ref="C138:C141"/>
  </mergeCells>
  <pageMargins left="0.7" right="0.7" top="0.75" bottom="0.75" header="0.3" footer="0.3"/>
  <pageSetup paperSize="9" scale="78" orientation="landscape" r:id="rId1"/>
  <rowBreaks count="2" manualBreakCount="2">
    <brk id="66" max="16383" man="1"/>
    <brk id="9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6"/>
  <sheetViews>
    <sheetView tabSelected="1" zoomScale="75" zoomScaleNormal="75" zoomScalePageLayoutView="50" workbookViewId="0">
      <selection activeCell="M203" sqref="M203"/>
    </sheetView>
  </sheetViews>
  <sheetFormatPr baseColWidth="10" defaultColWidth="11.5546875" defaultRowHeight="13.8" x14ac:dyDescent="0.25"/>
  <cols>
    <col min="1" max="1" width="9.5546875" style="12" customWidth="1"/>
    <col min="2" max="2" width="13" style="12" bestFit="1" customWidth="1"/>
    <col min="3" max="3" width="14.33203125" style="12" bestFit="1" customWidth="1"/>
    <col min="4" max="4" width="12.88671875" style="12" customWidth="1"/>
    <col min="5" max="5" width="11.5546875" style="12"/>
    <col min="6" max="6" width="14.88671875" style="12" customWidth="1"/>
    <col min="7" max="7" width="11.44140625" style="12" customWidth="1"/>
    <col min="8" max="9" width="16.109375" style="12" customWidth="1"/>
    <col min="10" max="10" width="13.5546875" style="12" bestFit="1" customWidth="1"/>
    <col min="11" max="11" width="10.44140625" style="12" customWidth="1"/>
    <col min="12" max="12" width="17.6640625" style="12" customWidth="1"/>
    <col min="13" max="13" width="7.6640625" style="12" customWidth="1"/>
    <col min="14" max="16384" width="11.5546875" style="12"/>
  </cols>
  <sheetData>
    <row r="1" spans="1:11" ht="33" x14ac:dyDescent="0.6">
      <c r="A1" s="70" t="s">
        <v>95</v>
      </c>
      <c r="B1" s="71"/>
      <c r="C1" s="71"/>
      <c r="D1" s="71"/>
      <c r="E1" s="71"/>
      <c r="F1" s="71"/>
      <c r="G1" s="71"/>
      <c r="H1" s="71"/>
      <c r="I1" s="71"/>
      <c r="J1" s="71"/>
      <c r="K1" s="71"/>
    </row>
    <row r="2" spans="1:11" ht="13.95" x14ac:dyDescent="0.25">
      <c r="A2" s="12" t="s">
        <v>79</v>
      </c>
      <c r="E2" s="12" t="s">
        <v>141</v>
      </c>
    </row>
    <row r="3" spans="1:11" x14ac:dyDescent="0.25">
      <c r="B3" s="86" t="s">
        <v>134</v>
      </c>
      <c r="C3" s="86"/>
      <c r="D3" s="88">
        <v>1000</v>
      </c>
      <c r="E3" s="87">
        <v>0.5</v>
      </c>
      <c r="F3" s="83"/>
      <c r="G3" s="83"/>
      <c r="H3" s="83"/>
      <c r="I3" s="84"/>
      <c r="J3" s="84"/>
      <c r="K3" s="84"/>
    </row>
    <row r="4" spans="1:11" x14ac:dyDescent="0.25">
      <c r="B4" s="86" t="s">
        <v>135</v>
      </c>
      <c r="C4" s="86"/>
      <c r="D4" s="88">
        <v>800</v>
      </c>
      <c r="E4" s="87">
        <v>0.5</v>
      </c>
      <c r="F4" s="83"/>
      <c r="G4" s="83"/>
      <c r="H4" s="83"/>
      <c r="I4" s="84"/>
      <c r="J4" s="84"/>
      <c r="K4" s="84"/>
    </row>
    <row r="5" spans="1:11" x14ac:dyDescent="0.25">
      <c r="B5" s="86" t="s">
        <v>136</v>
      </c>
      <c r="C5" s="86"/>
      <c r="D5" s="88">
        <v>-900</v>
      </c>
      <c r="E5" s="87"/>
      <c r="F5" s="12" t="s">
        <v>142</v>
      </c>
      <c r="H5" s="83"/>
      <c r="I5" s="84"/>
      <c r="J5" s="84"/>
      <c r="K5" s="84"/>
    </row>
    <row r="6" spans="1:11" x14ac:dyDescent="0.25">
      <c r="B6" s="86" t="s">
        <v>137</v>
      </c>
      <c r="C6" s="86"/>
      <c r="D6" s="88">
        <v>0</v>
      </c>
      <c r="E6" s="87">
        <v>0.5</v>
      </c>
      <c r="F6" s="83"/>
      <c r="G6" s="83"/>
      <c r="H6" s="83"/>
      <c r="I6" s="84"/>
      <c r="J6" s="84"/>
      <c r="K6" s="84"/>
    </row>
    <row r="7" spans="1:11" x14ac:dyDescent="0.25">
      <c r="B7" s="86" t="s">
        <v>138</v>
      </c>
      <c r="C7" s="86"/>
      <c r="D7" s="88">
        <v>1200</v>
      </c>
      <c r="E7" s="87">
        <v>0.6</v>
      </c>
      <c r="F7" s="83"/>
      <c r="G7" s="83"/>
      <c r="H7" s="83"/>
      <c r="I7" s="84"/>
      <c r="J7" s="84"/>
      <c r="K7" s="84"/>
    </row>
    <row r="8" spans="1:11" x14ac:dyDescent="0.25">
      <c r="B8" s="86" t="s">
        <v>139</v>
      </c>
      <c r="C8" s="86"/>
      <c r="D8" s="88">
        <v>1500</v>
      </c>
      <c r="E8" s="87">
        <v>1</v>
      </c>
      <c r="F8" s="83"/>
      <c r="G8" s="83"/>
      <c r="H8" s="83"/>
      <c r="I8" s="84"/>
      <c r="J8" s="84"/>
      <c r="K8" s="84"/>
    </row>
    <row r="9" spans="1:11" x14ac:dyDescent="0.25">
      <c r="B9" s="86" t="s">
        <v>140</v>
      </c>
      <c r="C9" s="86"/>
      <c r="D9" s="88">
        <v>1500</v>
      </c>
      <c r="E9" s="87">
        <v>0.7</v>
      </c>
      <c r="F9" s="85"/>
      <c r="G9" s="83"/>
      <c r="H9" s="83"/>
      <c r="I9" s="84"/>
      <c r="J9" s="84"/>
      <c r="K9" s="84"/>
    </row>
    <row r="10" spans="1:11" ht="13.95" x14ac:dyDescent="0.25">
      <c r="D10" s="83"/>
    </row>
    <row r="13" spans="1:11" ht="8.4" customHeight="1" x14ac:dyDescent="0.25"/>
    <row r="14" spans="1:11" ht="17.399999999999999" x14ac:dyDescent="0.3">
      <c r="A14" s="47" t="s">
        <v>111</v>
      </c>
      <c r="B14" s="48"/>
      <c r="C14" s="19"/>
      <c r="D14" s="19" t="s">
        <v>85</v>
      </c>
      <c r="E14" s="19"/>
      <c r="F14" s="19"/>
      <c r="G14" s="19"/>
      <c r="H14" s="19"/>
      <c r="I14" s="19"/>
      <c r="J14" s="19"/>
    </row>
    <row r="15" spans="1:11" ht="46.8" x14ac:dyDescent="0.25">
      <c r="A15" s="20" t="s">
        <v>29</v>
      </c>
      <c r="B15" s="21" t="s">
        <v>30</v>
      </c>
      <c r="C15" s="20" t="s">
        <v>31</v>
      </c>
      <c r="D15" s="13" t="s">
        <v>32</v>
      </c>
      <c r="E15" s="20" t="s">
        <v>33</v>
      </c>
      <c r="F15" s="20" t="s">
        <v>34</v>
      </c>
      <c r="G15" s="20" t="s">
        <v>35</v>
      </c>
      <c r="H15" s="20" t="s">
        <v>36</v>
      </c>
      <c r="I15" s="20" t="s">
        <v>37</v>
      </c>
      <c r="J15" s="20" t="s">
        <v>38</v>
      </c>
    </row>
    <row r="16" spans="1:11" ht="31.2" x14ac:dyDescent="0.3">
      <c r="A16" s="22" t="s">
        <v>39</v>
      </c>
      <c r="B16" s="23" t="s">
        <v>24</v>
      </c>
      <c r="C16" s="23" t="s">
        <v>25</v>
      </c>
      <c r="D16" s="23" t="s">
        <v>25</v>
      </c>
      <c r="E16" s="23" t="s">
        <v>26</v>
      </c>
      <c r="F16" s="23" t="s">
        <v>27</v>
      </c>
      <c r="G16" s="23" t="s">
        <v>28</v>
      </c>
      <c r="H16" s="24" t="s">
        <v>14</v>
      </c>
      <c r="I16" s="25">
        <v>1000</v>
      </c>
      <c r="J16" s="26" t="s">
        <v>99</v>
      </c>
    </row>
    <row r="17" spans="1:10" ht="13.95" x14ac:dyDescent="0.25">
      <c r="A17" s="77" t="s">
        <v>110</v>
      </c>
      <c r="B17" s="24"/>
      <c r="C17" s="24"/>
      <c r="D17" s="24"/>
      <c r="E17" s="24"/>
      <c r="F17" s="24"/>
      <c r="G17" s="24"/>
      <c r="H17" s="24"/>
      <c r="I17" s="24"/>
      <c r="J17" s="24"/>
    </row>
    <row r="18" spans="1:10" ht="14.4" thickBot="1" x14ac:dyDescent="0.3">
      <c r="A18" s="18"/>
      <c r="B18" s="19"/>
      <c r="C18" s="19"/>
      <c r="D18" s="19"/>
      <c r="E18" s="19"/>
      <c r="F18" s="19"/>
      <c r="G18" s="19"/>
      <c r="H18" s="19"/>
      <c r="I18" s="19"/>
      <c r="J18" s="19"/>
    </row>
    <row r="19" spans="1:10" ht="18.600000000000001" thickTop="1" thickBot="1" x14ac:dyDescent="0.35">
      <c r="A19" s="44" t="s">
        <v>54</v>
      </c>
      <c r="B19" s="19"/>
      <c r="C19" s="19" t="s">
        <v>14</v>
      </c>
      <c r="D19" s="19" t="s">
        <v>14</v>
      </c>
      <c r="E19" s="19" t="s">
        <v>14</v>
      </c>
      <c r="F19" s="19" t="s">
        <v>14</v>
      </c>
      <c r="G19" s="19" t="s">
        <v>14</v>
      </c>
      <c r="H19" s="19" t="s">
        <v>14</v>
      </c>
      <c r="I19" s="72">
        <f>+I16</f>
        <v>1000</v>
      </c>
      <c r="J19" s="72">
        <v>1000</v>
      </c>
    </row>
    <row r="20" spans="1:10" ht="14.4" thickTop="1" x14ac:dyDescent="0.25">
      <c r="B20" s="18"/>
      <c r="C20" s="19"/>
      <c r="D20" s="19"/>
      <c r="E20" s="19"/>
      <c r="F20" s="19"/>
      <c r="G20" s="19"/>
      <c r="H20" s="19"/>
      <c r="I20" s="19"/>
      <c r="J20" s="19"/>
    </row>
    <row r="21" spans="1:10" ht="7.2" customHeight="1" x14ac:dyDescent="0.25">
      <c r="B21" s="19"/>
      <c r="C21" s="19"/>
      <c r="D21" s="19"/>
      <c r="E21" s="19"/>
      <c r="F21" s="19"/>
      <c r="G21" s="19"/>
      <c r="H21" s="19"/>
      <c r="I21" s="19"/>
      <c r="J21" s="19"/>
    </row>
    <row r="22" spans="1:10" ht="21" thickBot="1" x14ac:dyDescent="0.4">
      <c r="A22" s="40" t="s">
        <v>149</v>
      </c>
      <c r="B22" s="36"/>
      <c r="C22" s="37"/>
      <c r="D22" s="37"/>
      <c r="E22" s="37"/>
      <c r="F22" s="37"/>
      <c r="G22" s="38">
        <v>0</v>
      </c>
      <c r="H22" s="29"/>
      <c r="J22" s="19"/>
    </row>
    <row r="23" spans="1:10" ht="6.6" customHeight="1" thickTop="1" x14ac:dyDescent="0.35">
      <c r="A23" s="27"/>
      <c r="B23" s="18"/>
      <c r="C23" s="19"/>
      <c r="D23" s="19"/>
      <c r="E23" s="19"/>
      <c r="F23" s="19"/>
      <c r="G23" s="29"/>
      <c r="H23" s="29"/>
      <c r="J23" s="19"/>
    </row>
    <row r="24" spans="1:10" ht="20.399999999999999" x14ac:dyDescent="0.35">
      <c r="A24" s="44" t="s">
        <v>48</v>
      </c>
      <c r="B24" s="19"/>
      <c r="C24" s="18"/>
      <c r="D24" s="19"/>
      <c r="E24" s="19"/>
      <c r="F24" s="19"/>
      <c r="G24" s="29"/>
      <c r="H24" s="29"/>
      <c r="J24" s="19"/>
    </row>
    <row r="25" spans="1:10" ht="9" customHeight="1" x14ac:dyDescent="0.35">
      <c r="A25" s="27"/>
      <c r="B25" s="19"/>
      <c r="C25" s="18"/>
      <c r="D25" s="19"/>
      <c r="E25" s="19"/>
      <c r="F25" s="19"/>
      <c r="G25" s="29"/>
      <c r="H25" s="29"/>
      <c r="J25" s="19"/>
    </row>
    <row r="26" spans="1:10" ht="21" thickBot="1" x14ac:dyDescent="0.4">
      <c r="A26" s="40" t="s">
        <v>45</v>
      </c>
      <c r="B26" s="36"/>
      <c r="C26" s="37"/>
      <c r="D26" s="37"/>
      <c r="E26" s="37"/>
      <c r="F26" s="37"/>
      <c r="G26" s="38">
        <v>0</v>
      </c>
      <c r="H26" s="28"/>
      <c r="J26" s="19"/>
    </row>
    <row r="27" spans="1:10" ht="21.6" thickTop="1" thickBot="1" x14ac:dyDescent="0.4">
      <c r="A27" s="40" t="s">
        <v>156</v>
      </c>
      <c r="B27" s="37"/>
      <c r="C27" s="37"/>
      <c r="D27" s="37"/>
      <c r="E27" s="37"/>
      <c r="F27" s="37"/>
      <c r="G27" s="38"/>
      <c r="H27" s="38">
        <v>0</v>
      </c>
      <c r="J27" s="19"/>
    </row>
    <row r="28" spans="1:10" ht="21.6" thickTop="1" thickBot="1" x14ac:dyDescent="0.4">
      <c r="A28" s="41" t="s">
        <v>116</v>
      </c>
      <c r="B28" s="42"/>
      <c r="C28" s="42"/>
      <c r="D28" s="42"/>
      <c r="E28" s="42"/>
      <c r="F28" s="42"/>
      <c r="G28" s="43">
        <v>0</v>
      </c>
      <c r="H28" s="28"/>
    </row>
    <row r="29" spans="1:10" ht="9.6" customHeight="1" thickTop="1" x14ac:dyDescent="0.25"/>
    <row r="30" spans="1:10" ht="6.6" customHeight="1" x14ac:dyDescent="0.25"/>
    <row r="31" spans="1:10" ht="22.8" x14ac:dyDescent="0.4">
      <c r="A31" s="31" t="s">
        <v>43</v>
      </c>
      <c r="B31" s="32"/>
      <c r="C31" s="33"/>
      <c r="D31" s="33"/>
      <c r="E31" s="33"/>
      <c r="F31" s="33"/>
      <c r="G31" s="34"/>
      <c r="H31" s="34"/>
      <c r="J31" s="19"/>
    </row>
    <row r="32" spans="1:10" ht="5.4" customHeight="1" x14ac:dyDescent="0.35">
      <c r="A32" s="27"/>
      <c r="B32" s="18"/>
      <c r="C32" s="19"/>
      <c r="D32" s="19"/>
      <c r="E32" s="19"/>
      <c r="F32" s="19"/>
      <c r="G32" s="28"/>
      <c r="H32" s="28"/>
      <c r="J32" s="19"/>
    </row>
    <row r="33" spans="1:12" ht="21.6" thickBot="1" x14ac:dyDescent="0.45">
      <c r="A33" s="40" t="s">
        <v>70</v>
      </c>
      <c r="B33" s="36"/>
      <c r="C33" s="37"/>
      <c r="D33" s="37"/>
      <c r="E33" s="37"/>
      <c r="F33" s="37"/>
      <c r="G33" s="38"/>
      <c r="H33" s="38"/>
      <c r="I33" s="60">
        <v>0.5</v>
      </c>
      <c r="J33" s="19"/>
    </row>
    <row r="34" spans="1:12" ht="21.6" thickTop="1" thickBot="1" x14ac:dyDescent="0.4">
      <c r="A34" s="62" t="s">
        <v>44</v>
      </c>
      <c r="B34" s="36"/>
      <c r="C34" s="37"/>
      <c r="D34" s="37"/>
      <c r="E34" s="37"/>
      <c r="F34" s="37"/>
      <c r="G34" s="38"/>
      <c r="H34" s="38"/>
      <c r="I34" s="73">
        <f>+I19</f>
        <v>1000</v>
      </c>
      <c r="J34" s="19"/>
    </row>
    <row r="35" spans="1:12" ht="22.2" thickTop="1" thickBot="1" x14ac:dyDescent="0.45">
      <c r="A35" s="35" t="s">
        <v>75</v>
      </c>
      <c r="B35" s="36"/>
      <c r="C35" s="37"/>
      <c r="D35" s="37"/>
      <c r="E35" s="37"/>
      <c r="F35" s="37"/>
      <c r="G35" s="38"/>
      <c r="H35" s="38"/>
      <c r="I35" s="39">
        <f>+I34*I33</f>
        <v>500</v>
      </c>
      <c r="J35" s="19"/>
    </row>
    <row r="36" spans="1:12" ht="10.199999999999999" customHeight="1" thickTop="1" x14ac:dyDescent="0.25"/>
    <row r="37" spans="1:12" ht="7.2" customHeight="1" x14ac:dyDescent="0.25">
      <c r="A37" s="45"/>
      <c r="B37" s="45"/>
      <c r="C37" s="45"/>
      <c r="D37" s="45"/>
      <c r="E37" s="45"/>
      <c r="F37" s="45"/>
      <c r="G37" s="45"/>
      <c r="H37" s="45"/>
      <c r="I37" s="45"/>
      <c r="J37" s="45"/>
    </row>
    <row r="39" spans="1:12" ht="17.399999999999999" x14ac:dyDescent="0.3">
      <c r="A39" s="47" t="s">
        <v>112</v>
      </c>
      <c r="B39" s="48"/>
      <c r="C39" s="19"/>
      <c r="D39" s="19" t="s">
        <v>86</v>
      </c>
      <c r="E39" s="19"/>
      <c r="F39" s="19"/>
      <c r="G39" s="19"/>
      <c r="H39" s="19"/>
      <c r="I39" s="19"/>
      <c r="J39" s="19"/>
    </row>
    <row r="40" spans="1:12" ht="46.8" x14ac:dyDescent="0.3">
      <c r="A40" s="20" t="s">
        <v>29</v>
      </c>
      <c r="B40" s="21" t="s">
        <v>30</v>
      </c>
      <c r="C40" s="20" t="s">
        <v>31</v>
      </c>
      <c r="D40" s="13" t="s">
        <v>32</v>
      </c>
      <c r="E40" s="20" t="s">
        <v>33</v>
      </c>
      <c r="F40" s="20" t="s">
        <v>34</v>
      </c>
      <c r="G40" s="20" t="s">
        <v>35</v>
      </c>
      <c r="H40" s="20" t="s">
        <v>36</v>
      </c>
      <c r="I40" s="20" t="s">
        <v>37</v>
      </c>
      <c r="J40" s="20" t="s">
        <v>38</v>
      </c>
      <c r="L40" s="57"/>
    </row>
    <row r="41" spans="1:12" ht="31.2" x14ac:dyDescent="0.3">
      <c r="A41" s="75">
        <v>41640</v>
      </c>
      <c r="B41" s="23" t="s">
        <v>24</v>
      </c>
      <c r="C41" s="23" t="s">
        <v>25</v>
      </c>
      <c r="D41" s="23" t="s">
        <v>25</v>
      </c>
      <c r="E41" s="23" t="s">
        <v>26</v>
      </c>
      <c r="F41" s="23" t="s">
        <v>27</v>
      </c>
      <c r="G41" s="23" t="s">
        <v>28</v>
      </c>
      <c r="H41" s="24" t="s">
        <v>14</v>
      </c>
      <c r="I41" s="51">
        <v>100</v>
      </c>
      <c r="J41" s="26" t="s">
        <v>100</v>
      </c>
    </row>
    <row r="42" spans="1:12" ht="30.6" customHeight="1" x14ac:dyDescent="0.3">
      <c r="A42" s="75">
        <v>41671</v>
      </c>
      <c r="B42" s="24" t="s">
        <v>14</v>
      </c>
      <c r="C42" s="24" t="s">
        <v>14</v>
      </c>
      <c r="D42" s="24" t="s">
        <v>14</v>
      </c>
      <c r="E42" s="24" t="s">
        <v>14</v>
      </c>
      <c r="F42" s="24" t="s">
        <v>14</v>
      </c>
      <c r="G42" s="24" t="s">
        <v>14</v>
      </c>
      <c r="H42" s="24" t="s">
        <v>14</v>
      </c>
      <c r="I42" s="51">
        <v>800</v>
      </c>
      <c r="J42" s="26" t="s">
        <v>101</v>
      </c>
    </row>
    <row r="43" spans="1:12" ht="18" thickBot="1" x14ac:dyDescent="0.35">
      <c r="A43" s="77" t="s">
        <v>64</v>
      </c>
      <c r="B43" s="24"/>
      <c r="C43" s="24"/>
      <c r="D43" s="24"/>
      <c r="E43" s="24"/>
      <c r="F43" s="24"/>
      <c r="G43" s="24"/>
      <c r="H43" s="24"/>
      <c r="I43" s="24"/>
      <c r="J43" s="24"/>
    </row>
    <row r="44" spans="1:12" ht="18.600000000000001" thickTop="1" thickBot="1" x14ac:dyDescent="0.35">
      <c r="A44" s="44" t="s">
        <v>54</v>
      </c>
      <c r="B44" s="19"/>
      <c r="C44" s="19" t="s">
        <v>14</v>
      </c>
      <c r="D44" s="19" t="s">
        <v>14</v>
      </c>
      <c r="E44" s="19" t="s">
        <v>14</v>
      </c>
      <c r="F44" s="19" t="s">
        <v>14</v>
      </c>
      <c r="G44" s="19" t="s">
        <v>14</v>
      </c>
      <c r="H44" s="19" t="s">
        <v>14</v>
      </c>
      <c r="I44" s="53">
        <f>+I42+I41</f>
        <v>900</v>
      </c>
      <c r="J44" s="50">
        <v>-100</v>
      </c>
    </row>
    <row r="45" spans="1:12" ht="14.4" thickTop="1" x14ac:dyDescent="0.25">
      <c r="B45" s="18"/>
      <c r="C45" s="19"/>
      <c r="D45" s="19"/>
      <c r="E45" s="19"/>
      <c r="F45" s="19"/>
      <c r="G45" s="19"/>
      <c r="H45" s="19"/>
      <c r="I45" s="19"/>
      <c r="J45" s="19"/>
    </row>
    <row r="46" spans="1:12" x14ac:dyDescent="0.25">
      <c r="B46" s="19"/>
      <c r="C46" s="19"/>
      <c r="D46" s="19"/>
      <c r="E46" s="19"/>
      <c r="F46" s="19"/>
      <c r="G46" s="19"/>
      <c r="H46" s="19"/>
      <c r="I46" s="19"/>
      <c r="J46" s="19"/>
    </row>
    <row r="47" spans="1:12" ht="21" thickBot="1" x14ac:dyDescent="0.4">
      <c r="A47" s="40" t="s">
        <v>150</v>
      </c>
      <c r="B47" s="36"/>
      <c r="C47" s="37"/>
      <c r="D47" s="37"/>
      <c r="E47" s="37"/>
      <c r="F47" s="37"/>
      <c r="G47" s="38">
        <v>0</v>
      </c>
      <c r="H47" s="29"/>
      <c r="J47" s="19"/>
    </row>
    <row r="48" spans="1:12" ht="10.95" customHeight="1" thickTop="1" x14ac:dyDescent="0.35">
      <c r="A48" s="27"/>
      <c r="B48" s="18"/>
      <c r="C48" s="19"/>
      <c r="D48" s="19"/>
      <c r="E48" s="19"/>
      <c r="F48" s="19"/>
      <c r="G48" s="29"/>
      <c r="H48" s="29"/>
      <c r="J48" s="19"/>
    </row>
    <row r="49" spans="1:10" ht="20.399999999999999" x14ac:dyDescent="0.35">
      <c r="A49" s="44" t="s">
        <v>48</v>
      </c>
      <c r="B49" s="19"/>
      <c r="C49" s="18"/>
      <c r="D49" s="19"/>
      <c r="E49" s="19"/>
      <c r="F49" s="19"/>
      <c r="G49" s="29"/>
      <c r="H49" s="29"/>
      <c r="J49" s="19"/>
    </row>
    <row r="50" spans="1:10" ht="9" customHeight="1" x14ac:dyDescent="0.35">
      <c r="A50" s="27"/>
      <c r="B50" s="19"/>
      <c r="C50" s="18"/>
      <c r="D50" s="19"/>
      <c r="E50" s="19"/>
      <c r="F50" s="19"/>
      <c r="G50" s="29"/>
      <c r="H50" s="29"/>
      <c r="J50" s="19"/>
    </row>
    <row r="51" spans="1:10" ht="21" thickBot="1" x14ac:dyDescent="0.4">
      <c r="A51" s="40" t="s">
        <v>45</v>
      </c>
      <c r="B51" s="36"/>
      <c r="C51" s="37"/>
      <c r="D51" s="37"/>
      <c r="E51" s="37"/>
      <c r="F51" s="37"/>
      <c r="G51" s="55">
        <f>+I34</f>
        <v>1000</v>
      </c>
      <c r="H51" s="59" t="s">
        <v>98</v>
      </c>
      <c r="J51" s="19"/>
    </row>
    <row r="52" spans="1:10" ht="21.6" thickTop="1" thickBot="1" x14ac:dyDescent="0.4">
      <c r="A52" s="40" t="s">
        <v>156</v>
      </c>
      <c r="B52" s="37"/>
      <c r="C52" s="37"/>
      <c r="D52" s="37"/>
      <c r="E52" s="37"/>
      <c r="F52" s="37"/>
      <c r="G52" s="38"/>
      <c r="H52" s="38">
        <v>0</v>
      </c>
      <c r="J52" s="19"/>
    </row>
    <row r="53" spans="1:10" ht="21.6" thickTop="1" thickBot="1" x14ac:dyDescent="0.4">
      <c r="A53" s="41" t="s">
        <v>126</v>
      </c>
      <c r="B53" s="42"/>
      <c r="C53" s="42"/>
      <c r="D53" s="42"/>
      <c r="E53" s="42"/>
      <c r="F53" s="42"/>
      <c r="G53" s="43">
        <f>+I35</f>
        <v>500</v>
      </c>
      <c r="H53" s="28"/>
    </row>
    <row r="54" spans="1:10" ht="14.4" thickTop="1" x14ac:dyDescent="0.25"/>
    <row r="56" spans="1:10" ht="22.8" x14ac:dyDescent="0.4">
      <c r="A56" s="31" t="s">
        <v>58</v>
      </c>
      <c r="B56" s="32"/>
      <c r="C56" s="33"/>
      <c r="D56" s="33"/>
      <c r="E56" s="33"/>
      <c r="F56" s="33"/>
      <c r="G56" s="34"/>
      <c r="H56" s="34"/>
      <c r="J56" s="19"/>
    </row>
    <row r="57" spans="1:10" ht="20.399999999999999" x14ac:dyDescent="0.35">
      <c r="A57" s="27"/>
      <c r="B57" s="18"/>
      <c r="C57" s="19"/>
      <c r="D57" s="19"/>
      <c r="E57" s="19"/>
      <c r="F57" s="19"/>
      <c r="G57" s="28"/>
      <c r="H57" s="28"/>
      <c r="J57" s="19"/>
    </row>
    <row r="58" spans="1:10" ht="21" thickBot="1" x14ac:dyDescent="0.4">
      <c r="A58" s="40" t="s">
        <v>71</v>
      </c>
      <c r="B58" s="36"/>
      <c r="C58" s="37"/>
      <c r="D58" s="37"/>
      <c r="E58" s="37"/>
      <c r="F58" s="37"/>
      <c r="G58" s="38"/>
      <c r="H58" s="38"/>
      <c r="I58" s="58">
        <v>0.5</v>
      </c>
      <c r="J58" s="19"/>
    </row>
    <row r="59" spans="1:10" ht="21.6" thickTop="1" thickBot="1" x14ac:dyDescent="0.4">
      <c r="A59" s="27"/>
      <c r="B59" s="18"/>
      <c r="C59" s="19"/>
      <c r="D59" s="19"/>
      <c r="E59" s="19"/>
      <c r="F59" s="19"/>
      <c r="G59" s="28"/>
      <c r="H59" s="28"/>
      <c r="J59" s="19"/>
    </row>
    <row r="60" spans="1:10" ht="21.6" thickTop="1" thickBot="1" x14ac:dyDescent="0.4">
      <c r="A60" s="62" t="s">
        <v>69</v>
      </c>
      <c r="B60" s="36"/>
      <c r="C60" s="37"/>
      <c r="D60" s="37"/>
      <c r="E60" s="37"/>
      <c r="F60" s="37"/>
      <c r="G60" s="38"/>
      <c r="H60" s="38"/>
      <c r="I60" s="56">
        <f>+I44</f>
        <v>900</v>
      </c>
    </row>
    <row r="61" spans="1:10" ht="21" thickTop="1" x14ac:dyDescent="0.35">
      <c r="A61" s="27"/>
      <c r="B61" s="18"/>
      <c r="C61" s="19"/>
      <c r="D61" s="19"/>
      <c r="E61" s="19"/>
      <c r="F61" s="19"/>
      <c r="G61" s="28"/>
      <c r="H61" s="28"/>
      <c r="J61" s="19"/>
    </row>
    <row r="62" spans="1:10" ht="21.6" thickBot="1" x14ac:dyDescent="0.45">
      <c r="A62" s="35" t="s">
        <v>74</v>
      </c>
      <c r="B62" s="36"/>
      <c r="C62" s="37"/>
      <c r="D62" s="37"/>
      <c r="E62" s="37"/>
      <c r="F62" s="37"/>
      <c r="G62" s="38"/>
      <c r="H62" s="38"/>
      <c r="I62" s="39">
        <f>+I60*I58-(H52+G53+G47)</f>
        <v>-50</v>
      </c>
      <c r="J62" s="19" t="s">
        <v>102</v>
      </c>
    </row>
    <row r="63" spans="1:10" ht="14.4" thickTop="1" x14ac:dyDescent="0.25"/>
    <row r="64" spans="1:10" ht="7.2" customHeight="1" x14ac:dyDescent="0.25">
      <c r="A64" s="45"/>
      <c r="B64" s="45"/>
      <c r="C64" s="45"/>
      <c r="D64" s="45"/>
      <c r="E64" s="45"/>
      <c r="F64" s="45"/>
      <c r="G64" s="45"/>
      <c r="H64" s="45"/>
      <c r="I64" s="45"/>
      <c r="J64" s="45"/>
    </row>
    <row r="66" spans="1:10" ht="17.399999999999999" x14ac:dyDescent="0.3">
      <c r="A66" s="47" t="s">
        <v>113</v>
      </c>
      <c r="B66" s="48"/>
      <c r="C66" s="19"/>
      <c r="D66" s="19" t="s">
        <v>87</v>
      </c>
      <c r="E66" s="19"/>
      <c r="F66" s="19"/>
      <c r="G66" s="19"/>
      <c r="H66" s="19"/>
      <c r="I66" s="19"/>
      <c r="J66" s="19"/>
    </row>
    <row r="67" spans="1:10" ht="46.8" x14ac:dyDescent="0.25">
      <c r="A67" s="20" t="s">
        <v>29</v>
      </c>
      <c r="B67" s="21" t="s">
        <v>30</v>
      </c>
      <c r="C67" s="20" t="s">
        <v>31</v>
      </c>
      <c r="D67" s="13" t="s">
        <v>32</v>
      </c>
      <c r="E67" s="20" t="s">
        <v>33</v>
      </c>
      <c r="F67" s="20" t="s">
        <v>34</v>
      </c>
      <c r="G67" s="20" t="s">
        <v>35</v>
      </c>
      <c r="H67" s="20" t="s">
        <v>36</v>
      </c>
      <c r="I67" s="20" t="s">
        <v>37</v>
      </c>
      <c r="J67" s="20" t="s">
        <v>38</v>
      </c>
    </row>
    <row r="68" spans="1:10" ht="31.2" x14ac:dyDescent="0.3">
      <c r="A68" s="22" t="s">
        <v>39</v>
      </c>
      <c r="B68" s="23" t="s">
        <v>24</v>
      </c>
      <c r="C68" s="23" t="s">
        <v>25</v>
      </c>
      <c r="D68" s="23" t="s">
        <v>25</v>
      </c>
      <c r="E68" s="23" t="s">
        <v>26</v>
      </c>
      <c r="F68" s="23" t="s">
        <v>27</v>
      </c>
      <c r="G68" s="23" t="s">
        <v>28</v>
      </c>
      <c r="H68" s="24" t="s">
        <v>14</v>
      </c>
      <c r="I68" s="51">
        <v>100</v>
      </c>
      <c r="J68" s="26" t="s">
        <v>103</v>
      </c>
    </row>
    <row r="69" spans="1:10" ht="30.6" customHeight="1" x14ac:dyDescent="0.25">
      <c r="A69" s="49">
        <v>41671</v>
      </c>
      <c r="B69" s="24" t="s">
        <v>14</v>
      </c>
      <c r="C69" s="24" t="s">
        <v>14</v>
      </c>
      <c r="D69" s="24" t="s">
        <v>14</v>
      </c>
      <c r="E69" s="24" t="s">
        <v>14</v>
      </c>
      <c r="F69" s="24" t="s">
        <v>14</v>
      </c>
      <c r="G69" s="24" t="s">
        <v>14</v>
      </c>
      <c r="H69" s="24" t="s">
        <v>14</v>
      </c>
      <c r="I69" s="51">
        <v>800</v>
      </c>
      <c r="J69" s="26" t="s">
        <v>104</v>
      </c>
    </row>
    <row r="70" spans="1:10" ht="30.6" customHeight="1" x14ac:dyDescent="0.4">
      <c r="A70" s="49">
        <v>41699</v>
      </c>
      <c r="B70" s="24" t="s">
        <v>14</v>
      </c>
      <c r="C70" s="24" t="s">
        <v>14</v>
      </c>
      <c r="D70" s="24" t="s">
        <v>14</v>
      </c>
      <c r="E70" s="24" t="s">
        <v>14</v>
      </c>
      <c r="F70" s="24" t="s">
        <v>14</v>
      </c>
      <c r="G70" s="24" t="s">
        <v>14</v>
      </c>
      <c r="H70" s="24" t="s">
        <v>14</v>
      </c>
      <c r="I70" s="164">
        <v>0</v>
      </c>
      <c r="J70" s="165" t="s">
        <v>160</v>
      </c>
    </row>
    <row r="71" spans="1:10" ht="17.399999999999999" x14ac:dyDescent="0.3">
      <c r="A71" s="77" t="s">
        <v>64</v>
      </c>
      <c r="B71" s="24"/>
      <c r="C71" s="24"/>
      <c r="D71" s="24"/>
      <c r="E71" s="24"/>
      <c r="F71" s="24"/>
      <c r="G71" s="24"/>
      <c r="H71" s="24"/>
      <c r="I71" s="24"/>
      <c r="J71" s="24"/>
    </row>
    <row r="72" spans="1:10" ht="14.4" thickBot="1" x14ac:dyDescent="0.3">
      <c r="A72" s="18"/>
      <c r="B72" s="19"/>
      <c r="C72" s="19"/>
      <c r="D72" s="19"/>
      <c r="E72" s="19"/>
      <c r="F72" s="19"/>
      <c r="G72" s="19"/>
      <c r="H72" s="19"/>
      <c r="I72" s="52"/>
      <c r="J72" s="19"/>
    </row>
    <row r="73" spans="1:10" ht="18.600000000000001" thickTop="1" thickBot="1" x14ac:dyDescent="0.35">
      <c r="A73" s="44" t="s">
        <v>54</v>
      </c>
      <c r="B73" s="19"/>
      <c r="C73" s="19" t="s">
        <v>14</v>
      </c>
      <c r="D73" s="19" t="s">
        <v>14</v>
      </c>
      <c r="E73" s="19" t="s">
        <v>14</v>
      </c>
      <c r="F73" s="19" t="s">
        <v>14</v>
      </c>
      <c r="G73" s="19" t="s">
        <v>14</v>
      </c>
      <c r="H73" s="19" t="s">
        <v>14</v>
      </c>
      <c r="I73" s="53">
        <f>+I70+I69+I68</f>
        <v>900</v>
      </c>
      <c r="J73" s="54">
        <v>0</v>
      </c>
    </row>
    <row r="74" spans="1:10" ht="14.4" thickTop="1" x14ac:dyDescent="0.25">
      <c r="B74" s="18"/>
      <c r="C74" s="19"/>
      <c r="D74" s="19"/>
      <c r="E74" s="19"/>
      <c r="F74" s="19"/>
      <c r="G74" s="19"/>
      <c r="H74" s="19"/>
      <c r="I74" s="19"/>
      <c r="J74" s="19"/>
    </row>
    <row r="75" spans="1:10" x14ac:dyDescent="0.25">
      <c r="B75" s="19"/>
      <c r="C75" s="19"/>
      <c r="D75" s="19"/>
      <c r="E75" s="19"/>
      <c r="F75" s="19"/>
      <c r="G75" s="19"/>
      <c r="H75" s="19"/>
      <c r="I75" s="19"/>
      <c r="J75" s="19"/>
    </row>
    <row r="76" spans="1:10" ht="21" thickBot="1" x14ac:dyDescent="0.4">
      <c r="A76" s="40" t="s">
        <v>151</v>
      </c>
      <c r="B76" s="36"/>
      <c r="C76" s="37"/>
      <c r="D76" s="37"/>
      <c r="E76" s="37"/>
      <c r="F76" s="37"/>
      <c r="G76" s="38">
        <v>-50</v>
      </c>
      <c r="H76" s="29"/>
      <c r="J76" s="19"/>
    </row>
    <row r="77" spans="1:10" ht="10.95" customHeight="1" thickTop="1" x14ac:dyDescent="0.35">
      <c r="A77" s="27"/>
      <c r="B77" s="18"/>
      <c r="C77" s="19"/>
      <c r="D77" s="19"/>
      <c r="E77" s="19"/>
      <c r="F77" s="19"/>
      <c r="G77" s="29"/>
      <c r="H77" s="29"/>
      <c r="J77" s="19"/>
    </row>
    <row r="78" spans="1:10" ht="20.399999999999999" x14ac:dyDescent="0.35">
      <c r="A78" s="44" t="s">
        <v>48</v>
      </c>
      <c r="B78" s="19"/>
      <c r="C78" s="18"/>
      <c r="D78" s="19"/>
      <c r="E78" s="19"/>
      <c r="F78" s="19"/>
      <c r="G78" s="29"/>
      <c r="H78" s="29"/>
      <c r="J78" s="19"/>
    </row>
    <row r="79" spans="1:10" ht="9" customHeight="1" x14ac:dyDescent="0.35">
      <c r="A79" s="27"/>
      <c r="B79" s="19"/>
      <c r="C79" s="18"/>
      <c r="D79" s="19"/>
      <c r="E79" s="19"/>
      <c r="F79" s="19"/>
      <c r="G79" s="29"/>
      <c r="H79" s="29"/>
      <c r="J79" s="19"/>
    </row>
    <row r="80" spans="1:10" ht="21" thickBot="1" x14ac:dyDescent="0.4">
      <c r="A80" s="40" t="s">
        <v>45</v>
      </c>
      <c r="B80" s="36"/>
      <c r="C80" s="37"/>
      <c r="D80" s="37"/>
      <c r="E80" s="37"/>
      <c r="F80" s="37"/>
      <c r="G80" s="55">
        <f>+I60</f>
        <v>900</v>
      </c>
      <c r="H80" s="59" t="s">
        <v>97</v>
      </c>
      <c r="J80" s="19"/>
    </row>
    <row r="81" spans="1:10" ht="21.6" thickTop="1" thickBot="1" x14ac:dyDescent="0.4">
      <c r="A81" s="40" t="s">
        <v>46</v>
      </c>
      <c r="B81" s="37"/>
      <c r="C81" s="37"/>
      <c r="D81" s="37"/>
      <c r="E81" s="37"/>
      <c r="F81" s="37"/>
      <c r="G81" s="38"/>
      <c r="H81" s="38">
        <v>0</v>
      </c>
      <c r="J81" s="19"/>
    </row>
    <row r="82" spans="1:10" ht="21.6" thickTop="1" thickBot="1" x14ac:dyDescent="0.4">
      <c r="A82" s="41" t="s">
        <v>47</v>
      </c>
      <c r="B82" s="42"/>
      <c r="C82" s="42"/>
      <c r="D82" s="42"/>
      <c r="E82" s="42"/>
      <c r="F82" s="42"/>
      <c r="G82" s="43">
        <f>+G53</f>
        <v>500</v>
      </c>
      <c r="H82" s="59" t="s">
        <v>106</v>
      </c>
    </row>
    <row r="83" spans="1:10" ht="14.4" thickTop="1" x14ac:dyDescent="0.25"/>
    <row r="85" spans="1:10" ht="22.8" x14ac:dyDescent="0.4">
      <c r="A85" s="31" t="s">
        <v>59</v>
      </c>
      <c r="B85" s="32"/>
      <c r="C85" s="33"/>
      <c r="D85" s="33"/>
      <c r="E85" s="33"/>
      <c r="F85" s="33"/>
      <c r="G85" s="34"/>
      <c r="H85" s="34"/>
      <c r="J85" s="19"/>
    </row>
    <row r="86" spans="1:10" ht="20.399999999999999" x14ac:dyDescent="0.35">
      <c r="A86" s="27"/>
      <c r="B86" s="18"/>
      <c r="C86" s="19"/>
      <c r="D86" s="19"/>
      <c r="E86" s="19"/>
      <c r="F86" s="19"/>
      <c r="G86" s="28"/>
      <c r="H86" s="28"/>
      <c r="J86" s="19"/>
    </row>
    <row r="87" spans="1:10" ht="21.6" thickBot="1" x14ac:dyDescent="0.45">
      <c r="A87" s="40" t="s">
        <v>72</v>
      </c>
      <c r="B87" s="36"/>
      <c r="C87" s="37"/>
      <c r="D87" s="37"/>
      <c r="E87" s="37"/>
      <c r="F87" s="37"/>
      <c r="G87" s="38"/>
      <c r="H87" s="38"/>
      <c r="I87" s="60">
        <v>0.5</v>
      </c>
      <c r="J87" s="19"/>
    </row>
    <row r="88" spans="1:10" ht="21.6" thickTop="1" thickBot="1" x14ac:dyDescent="0.4">
      <c r="A88" s="27"/>
      <c r="B88" s="18"/>
      <c r="C88" s="19"/>
      <c r="D88" s="19"/>
      <c r="E88" s="19"/>
      <c r="F88" s="19"/>
      <c r="G88" s="28"/>
      <c r="H88" s="28"/>
      <c r="J88" s="19"/>
    </row>
    <row r="89" spans="1:10" ht="21.6" thickTop="1" thickBot="1" x14ac:dyDescent="0.4">
      <c r="A89" s="62" t="s">
        <v>68</v>
      </c>
      <c r="B89" s="36"/>
      <c r="C89" s="37"/>
      <c r="D89" s="37"/>
      <c r="E89" s="37"/>
      <c r="F89" s="37"/>
      <c r="G89" s="38"/>
      <c r="H89" s="38"/>
      <c r="I89" s="56">
        <f>+I73</f>
        <v>900</v>
      </c>
      <c r="J89" s="19"/>
    </row>
    <row r="90" spans="1:10" ht="21" thickTop="1" x14ac:dyDescent="0.35">
      <c r="A90" s="27"/>
      <c r="B90" s="18"/>
      <c r="C90" s="19"/>
      <c r="D90" s="19"/>
      <c r="E90" s="19"/>
      <c r="F90" s="19"/>
      <c r="G90" s="28"/>
      <c r="H90" s="28"/>
      <c r="J90" s="19"/>
    </row>
    <row r="91" spans="1:10" ht="21.6" thickBot="1" x14ac:dyDescent="0.45">
      <c r="A91" s="35" t="s">
        <v>73</v>
      </c>
      <c r="B91" s="36"/>
      <c r="C91" s="37"/>
      <c r="D91" s="37"/>
      <c r="E91" s="37"/>
      <c r="F91" s="37"/>
      <c r="G91" s="38"/>
      <c r="H91" s="38"/>
      <c r="I91" s="39">
        <f>+I89*I87-(H81+G82+G76)</f>
        <v>0</v>
      </c>
      <c r="J91" s="76"/>
    </row>
    <row r="92" spans="1:10" ht="14.4" thickTop="1" x14ac:dyDescent="0.25"/>
    <row r="93" spans="1:10" ht="7.2" customHeight="1" x14ac:dyDescent="0.25">
      <c r="A93" s="45"/>
      <c r="B93" s="45"/>
      <c r="C93" s="45"/>
      <c r="D93" s="45"/>
      <c r="E93" s="45"/>
      <c r="F93" s="45"/>
      <c r="G93" s="45"/>
      <c r="H93" s="45"/>
      <c r="I93" s="45"/>
      <c r="J93" s="45"/>
    </row>
    <row r="95" spans="1:10" ht="17.399999999999999" x14ac:dyDescent="0.3">
      <c r="A95" s="47" t="s">
        <v>114</v>
      </c>
      <c r="B95" s="48"/>
      <c r="C95" s="19"/>
      <c r="D95" s="19" t="s">
        <v>88</v>
      </c>
      <c r="E95" s="19"/>
      <c r="F95" s="19"/>
      <c r="G95" s="19"/>
      <c r="H95" s="19"/>
      <c r="I95" s="19"/>
      <c r="J95" s="19"/>
    </row>
    <row r="96" spans="1:10" ht="46.8" x14ac:dyDescent="0.25">
      <c r="A96" s="20" t="s">
        <v>29</v>
      </c>
      <c r="B96" s="21" t="s">
        <v>30</v>
      </c>
      <c r="C96" s="20" t="s">
        <v>31</v>
      </c>
      <c r="D96" s="13" t="s">
        <v>32</v>
      </c>
      <c r="E96" s="20" t="s">
        <v>33</v>
      </c>
      <c r="F96" s="20" t="s">
        <v>34</v>
      </c>
      <c r="G96" s="20" t="s">
        <v>35</v>
      </c>
      <c r="H96" s="20" t="s">
        <v>36</v>
      </c>
      <c r="I96" s="20" t="s">
        <v>37</v>
      </c>
      <c r="J96" s="20" t="s">
        <v>38</v>
      </c>
    </row>
    <row r="97" spans="1:14" ht="31.2" x14ac:dyDescent="0.3">
      <c r="A97" s="22" t="s">
        <v>39</v>
      </c>
      <c r="B97" s="23" t="s">
        <v>24</v>
      </c>
      <c r="C97" s="23" t="s">
        <v>25</v>
      </c>
      <c r="D97" s="23" t="s">
        <v>25</v>
      </c>
      <c r="E97" s="23" t="s">
        <v>26</v>
      </c>
      <c r="F97" s="23" t="s">
        <v>27</v>
      </c>
      <c r="G97" s="23" t="s">
        <v>28</v>
      </c>
      <c r="H97" s="24" t="s">
        <v>14</v>
      </c>
      <c r="I97" s="51">
        <v>100</v>
      </c>
      <c r="J97" s="26" t="s">
        <v>103</v>
      </c>
    </row>
    <row r="98" spans="1:14" ht="30.6" customHeight="1" x14ac:dyDescent="0.25">
      <c r="A98" s="49">
        <v>41671</v>
      </c>
      <c r="B98" s="24" t="s">
        <v>14</v>
      </c>
      <c r="C98" s="24" t="s">
        <v>14</v>
      </c>
      <c r="D98" s="24" t="s">
        <v>14</v>
      </c>
      <c r="E98" s="24" t="s">
        <v>14</v>
      </c>
      <c r="F98" s="24" t="s">
        <v>14</v>
      </c>
      <c r="G98" s="24" t="s">
        <v>14</v>
      </c>
      <c r="H98" s="24" t="s">
        <v>14</v>
      </c>
      <c r="I98" s="51">
        <v>800</v>
      </c>
      <c r="J98" s="26" t="s">
        <v>104</v>
      </c>
    </row>
    <row r="99" spans="1:14" ht="30.6" customHeight="1" x14ac:dyDescent="0.25">
      <c r="A99" s="49">
        <v>41699</v>
      </c>
      <c r="B99" s="24" t="s">
        <v>14</v>
      </c>
      <c r="C99" s="24" t="s">
        <v>14</v>
      </c>
      <c r="D99" s="24" t="s">
        <v>14</v>
      </c>
      <c r="E99" s="24" t="s">
        <v>14</v>
      </c>
      <c r="F99" s="24" t="s">
        <v>14</v>
      </c>
      <c r="G99" s="24" t="s">
        <v>14</v>
      </c>
      <c r="H99" s="24" t="s">
        <v>14</v>
      </c>
      <c r="I99" s="51">
        <v>0</v>
      </c>
      <c r="J99" s="26" t="s">
        <v>105</v>
      </c>
    </row>
    <row r="100" spans="1:14" ht="30.6" customHeight="1" x14ac:dyDescent="0.25">
      <c r="A100" s="49">
        <v>41730</v>
      </c>
      <c r="B100" s="24" t="s">
        <v>14</v>
      </c>
      <c r="C100" s="24" t="s">
        <v>14</v>
      </c>
      <c r="D100" s="24" t="s">
        <v>14</v>
      </c>
      <c r="E100" s="24" t="s">
        <v>14</v>
      </c>
      <c r="F100" s="24" t="s">
        <v>14</v>
      </c>
      <c r="G100" s="24" t="s">
        <v>14</v>
      </c>
      <c r="H100" s="24" t="s">
        <v>14</v>
      </c>
      <c r="I100" s="51">
        <v>1200</v>
      </c>
      <c r="J100" s="26" t="s">
        <v>107</v>
      </c>
    </row>
    <row r="101" spans="1:14" x14ac:dyDescent="0.25">
      <c r="A101" s="77" t="s">
        <v>42</v>
      </c>
      <c r="B101" s="24"/>
      <c r="C101" s="24"/>
      <c r="D101" s="24"/>
      <c r="E101" s="24"/>
      <c r="F101" s="24"/>
      <c r="G101" s="24"/>
      <c r="H101" s="24"/>
      <c r="I101" s="24"/>
      <c r="J101" s="24"/>
    </row>
    <row r="102" spans="1:14" ht="14.4" thickBot="1" x14ac:dyDescent="0.3">
      <c r="A102" s="18"/>
      <c r="B102" s="19"/>
      <c r="C102" s="19"/>
      <c r="D102" s="19"/>
      <c r="E102" s="19"/>
      <c r="F102" s="19"/>
      <c r="G102" s="19"/>
      <c r="H102" s="19"/>
      <c r="I102" s="52"/>
      <c r="J102" s="19"/>
    </row>
    <row r="103" spans="1:14" ht="18.600000000000001" thickTop="1" thickBot="1" x14ac:dyDescent="0.35">
      <c r="A103" s="44" t="s">
        <v>54</v>
      </c>
      <c r="B103" s="19"/>
      <c r="C103" s="19" t="s">
        <v>14</v>
      </c>
      <c r="D103" s="19" t="s">
        <v>14</v>
      </c>
      <c r="E103" s="19" t="s">
        <v>14</v>
      </c>
      <c r="F103" s="19" t="s">
        <v>14</v>
      </c>
      <c r="G103" s="19" t="s">
        <v>14</v>
      </c>
      <c r="H103" s="19" t="s">
        <v>14</v>
      </c>
      <c r="I103" s="53">
        <f>+I100+I99+I98+I97</f>
        <v>2100</v>
      </c>
      <c r="J103" s="54">
        <v>1200</v>
      </c>
    </row>
    <row r="104" spans="1:14" ht="14.4" thickTop="1" x14ac:dyDescent="0.25">
      <c r="B104" s="18"/>
      <c r="C104" s="19"/>
      <c r="D104" s="19"/>
      <c r="E104" s="19"/>
      <c r="F104" s="19"/>
      <c r="G104" s="19"/>
      <c r="H104" s="19"/>
      <c r="I104" s="19"/>
      <c r="J104" s="19"/>
    </row>
    <row r="105" spans="1:14" x14ac:dyDescent="0.25">
      <c r="B105" s="19"/>
      <c r="C105" s="19"/>
      <c r="D105" s="19"/>
      <c r="E105" s="19"/>
      <c r="F105" s="19"/>
      <c r="G105" s="19"/>
      <c r="H105" s="19"/>
      <c r="I105" s="19"/>
      <c r="J105" s="19"/>
    </row>
    <row r="106" spans="1:14" ht="21" thickBot="1" x14ac:dyDescent="0.4">
      <c r="A106" s="40" t="s">
        <v>152</v>
      </c>
      <c r="B106" s="36"/>
      <c r="C106" s="37"/>
      <c r="D106" s="37"/>
      <c r="E106" s="37"/>
      <c r="F106" s="37"/>
      <c r="G106" s="38">
        <v>0</v>
      </c>
      <c r="H106" s="29" t="s">
        <v>61</v>
      </c>
      <c r="J106" s="19"/>
    </row>
    <row r="107" spans="1:14" ht="10.95" customHeight="1" thickTop="1" x14ac:dyDescent="0.35">
      <c r="A107" s="27"/>
      <c r="B107" s="18"/>
      <c r="C107" s="19"/>
      <c r="D107" s="19"/>
      <c r="E107" s="19"/>
      <c r="F107" s="19"/>
      <c r="G107" s="29"/>
      <c r="H107" s="29"/>
      <c r="J107" s="19"/>
    </row>
    <row r="108" spans="1:14" ht="20.399999999999999" x14ac:dyDescent="0.35">
      <c r="A108" s="44" t="s">
        <v>48</v>
      </c>
      <c r="B108" s="19"/>
      <c r="C108" s="18"/>
      <c r="D108" s="19"/>
      <c r="E108" s="19"/>
      <c r="F108" s="19"/>
      <c r="G108" s="29"/>
      <c r="H108" s="29"/>
      <c r="J108" s="19"/>
    </row>
    <row r="109" spans="1:14" ht="9" customHeight="1" x14ac:dyDescent="0.35">
      <c r="A109" s="27"/>
      <c r="B109" s="19"/>
      <c r="C109" s="18"/>
      <c r="D109" s="19"/>
      <c r="E109" s="19"/>
      <c r="F109" s="19"/>
      <c r="G109" s="29"/>
      <c r="H109" s="29"/>
      <c r="J109" s="19"/>
    </row>
    <row r="110" spans="1:14" ht="21" thickBot="1" x14ac:dyDescent="0.4">
      <c r="A110" s="40" t="s">
        <v>45</v>
      </c>
      <c r="B110" s="36"/>
      <c r="C110" s="37"/>
      <c r="D110" s="37"/>
      <c r="E110" s="37"/>
      <c r="F110" s="37"/>
      <c r="G110" s="55">
        <f>+I89</f>
        <v>900</v>
      </c>
      <c r="H110" s="74" t="s">
        <v>96</v>
      </c>
      <c r="J110" s="19"/>
    </row>
    <row r="111" spans="1:14" ht="21.6" thickTop="1" thickBot="1" x14ac:dyDescent="0.4">
      <c r="A111" s="40" t="s">
        <v>156</v>
      </c>
      <c r="B111" s="37"/>
      <c r="C111" s="37"/>
      <c r="D111" s="37"/>
      <c r="E111" s="37"/>
      <c r="F111" s="37"/>
      <c r="G111" s="38"/>
      <c r="H111" s="38">
        <v>-50</v>
      </c>
      <c r="I111" s="102" t="s">
        <v>153</v>
      </c>
      <c r="J111" s="102"/>
      <c r="K111" s="102"/>
      <c r="L111" s="102"/>
      <c r="M111" s="101"/>
      <c r="N111" s="101"/>
    </row>
    <row r="112" spans="1:14" ht="21.6" thickTop="1" thickBot="1" x14ac:dyDescent="0.4">
      <c r="A112" s="41" t="s">
        <v>116</v>
      </c>
      <c r="B112" s="42"/>
      <c r="C112" s="42"/>
      <c r="D112" s="42"/>
      <c r="E112" s="42"/>
      <c r="F112" s="42"/>
      <c r="G112" s="43">
        <f>+G82</f>
        <v>500</v>
      </c>
      <c r="H112" s="28"/>
    </row>
    <row r="113" spans="1:10" ht="14.4" thickTop="1" x14ac:dyDescent="0.25"/>
    <row r="115" spans="1:10" ht="22.8" x14ac:dyDescent="0.4">
      <c r="A115" s="31" t="s">
        <v>60</v>
      </c>
      <c r="B115" s="32"/>
      <c r="C115" s="33"/>
      <c r="D115" s="33"/>
      <c r="E115" s="33"/>
      <c r="F115" s="33"/>
      <c r="G115" s="34"/>
      <c r="H115" s="34"/>
      <c r="J115" s="19"/>
    </row>
    <row r="116" spans="1:10" ht="20.399999999999999" x14ac:dyDescent="0.35">
      <c r="A116" s="27"/>
      <c r="B116" s="18"/>
      <c r="C116" s="19"/>
      <c r="D116" s="19"/>
      <c r="E116" s="19"/>
      <c r="F116" s="19"/>
      <c r="G116" s="28"/>
      <c r="H116" s="28"/>
      <c r="J116" s="19"/>
    </row>
    <row r="117" spans="1:10" ht="21" thickBot="1" x14ac:dyDescent="0.4">
      <c r="A117" s="40" t="s">
        <v>66</v>
      </c>
      <c r="B117" s="36"/>
      <c r="C117" s="37"/>
      <c r="D117" s="37"/>
      <c r="E117" s="37"/>
      <c r="F117" s="37"/>
      <c r="G117" s="38"/>
      <c r="H117" s="38"/>
      <c r="I117" s="58">
        <v>0.6</v>
      </c>
      <c r="J117" s="19"/>
    </row>
    <row r="118" spans="1:10" ht="21.6" thickTop="1" thickBot="1" x14ac:dyDescent="0.4">
      <c r="A118" s="27"/>
      <c r="B118" s="18"/>
      <c r="C118" s="19"/>
      <c r="D118" s="19"/>
      <c r="E118" s="19"/>
      <c r="F118" s="19"/>
      <c r="G118" s="28"/>
      <c r="H118" s="28"/>
      <c r="J118" s="19"/>
    </row>
    <row r="119" spans="1:10" ht="21.6" thickTop="1" thickBot="1" x14ac:dyDescent="0.4">
      <c r="A119" s="40" t="s">
        <v>67</v>
      </c>
      <c r="B119" s="36"/>
      <c r="C119" s="37"/>
      <c r="D119" s="37"/>
      <c r="E119" s="37"/>
      <c r="F119" s="37"/>
      <c r="G119" s="38"/>
      <c r="H119" s="38"/>
      <c r="I119" s="53">
        <f>+I103</f>
        <v>2100</v>
      </c>
      <c r="J119" s="19"/>
    </row>
    <row r="120" spans="1:10" ht="21" thickTop="1" x14ac:dyDescent="0.35">
      <c r="A120" s="27"/>
      <c r="B120" s="18"/>
      <c r="C120" s="19"/>
      <c r="D120" s="19"/>
      <c r="E120" s="19"/>
      <c r="F120" s="19"/>
      <c r="G120" s="28"/>
      <c r="H120" s="28"/>
      <c r="J120" s="19"/>
    </row>
    <row r="121" spans="1:10" ht="21.6" thickBot="1" x14ac:dyDescent="0.45">
      <c r="A121" s="35" t="s">
        <v>76</v>
      </c>
      <c r="B121" s="36"/>
      <c r="C121" s="37"/>
      <c r="D121" s="37"/>
      <c r="E121" s="37"/>
      <c r="F121" s="37"/>
      <c r="G121" s="38"/>
      <c r="H121" s="38"/>
      <c r="I121" s="39">
        <f>+(60%*I119)-(G112+G106+H111)</f>
        <v>810</v>
      </c>
      <c r="J121" s="19" t="s">
        <v>108</v>
      </c>
    </row>
    <row r="122" spans="1:10" ht="14.4" thickTop="1" x14ac:dyDescent="0.25"/>
    <row r="123" spans="1:10" ht="7.2" customHeight="1" x14ac:dyDescent="0.25">
      <c r="A123" s="45"/>
      <c r="B123" s="45"/>
      <c r="C123" s="45"/>
      <c r="D123" s="45"/>
      <c r="E123" s="45"/>
      <c r="F123" s="45"/>
      <c r="G123" s="45"/>
      <c r="H123" s="45"/>
      <c r="I123" s="45"/>
      <c r="J123" s="45"/>
    </row>
    <row r="125" spans="1:10" ht="17.399999999999999" x14ac:dyDescent="0.3">
      <c r="A125" s="47" t="s">
        <v>115</v>
      </c>
      <c r="B125" s="48"/>
      <c r="C125" s="19"/>
      <c r="D125" s="19" t="s">
        <v>125</v>
      </c>
      <c r="E125" s="19"/>
      <c r="F125" s="19"/>
      <c r="G125" s="19"/>
      <c r="H125" s="19"/>
      <c r="I125" s="19"/>
      <c r="J125" s="19"/>
    </row>
    <row r="126" spans="1:10" ht="46.8" x14ac:dyDescent="0.25">
      <c r="A126" s="20" t="s">
        <v>29</v>
      </c>
      <c r="B126" s="21" t="s">
        <v>30</v>
      </c>
      <c r="C126" s="20" t="s">
        <v>31</v>
      </c>
      <c r="D126" s="13" t="s">
        <v>32</v>
      </c>
      <c r="E126" s="20" t="s">
        <v>33</v>
      </c>
      <c r="F126" s="20" t="s">
        <v>34</v>
      </c>
      <c r="G126" s="20" t="s">
        <v>35</v>
      </c>
      <c r="H126" s="20" t="s">
        <v>36</v>
      </c>
      <c r="I126" s="20" t="s">
        <v>37</v>
      </c>
      <c r="J126" s="20" t="s">
        <v>38</v>
      </c>
    </row>
    <row r="127" spans="1:10" ht="31.2" x14ac:dyDescent="0.3">
      <c r="A127" s="22" t="s">
        <v>39</v>
      </c>
      <c r="B127" s="23" t="s">
        <v>24</v>
      </c>
      <c r="C127" s="23" t="s">
        <v>25</v>
      </c>
      <c r="D127" s="23" t="s">
        <v>25</v>
      </c>
      <c r="E127" s="23" t="s">
        <v>26</v>
      </c>
      <c r="F127" s="23" t="s">
        <v>27</v>
      </c>
      <c r="G127" s="23" t="s">
        <v>28</v>
      </c>
      <c r="H127" s="24" t="s">
        <v>14</v>
      </c>
      <c r="I127" s="51">
        <v>100</v>
      </c>
      <c r="J127" s="26" t="s">
        <v>103</v>
      </c>
    </row>
    <row r="128" spans="1:10" ht="30.6" customHeight="1" x14ac:dyDescent="0.25">
      <c r="A128" s="49">
        <v>41671</v>
      </c>
      <c r="B128" s="24" t="s">
        <v>14</v>
      </c>
      <c r="C128" s="24" t="s">
        <v>14</v>
      </c>
      <c r="D128" s="24" t="s">
        <v>14</v>
      </c>
      <c r="E128" s="24" t="s">
        <v>14</v>
      </c>
      <c r="F128" s="24" t="s">
        <v>14</v>
      </c>
      <c r="G128" s="24" t="s">
        <v>14</v>
      </c>
      <c r="H128" s="24" t="s">
        <v>14</v>
      </c>
      <c r="I128" s="51">
        <v>800</v>
      </c>
      <c r="J128" s="26" t="s">
        <v>104</v>
      </c>
    </row>
    <row r="129" spans="1:14" ht="30.6" customHeight="1" x14ac:dyDescent="0.25">
      <c r="A129" s="49">
        <v>41699</v>
      </c>
      <c r="B129" s="24" t="s">
        <v>14</v>
      </c>
      <c r="C129" s="24" t="s">
        <v>14</v>
      </c>
      <c r="D129" s="24" t="s">
        <v>14</v>
      </c>
      <c r="E129" s="24" t="s">
        <v>14</v>
      </c>
      <c r="F129" s="24" t="s">
        <v>14</v>
      </c>
      <c r="G129" s="24" t="s">
        <v>14</v>
      </c>
      <c r="H129" s="24" t="s">
        <v>14</v>
      </c>
      <c r="I129" s="51">
        <v>0</v>
      </c>
      <c r="J129" s="26" t="s">
        <v>105</v>
      </c>
    </row>
    <row r="130" spans="1:14" ht="30.6" customHeight="1" x14ac:dyDescent="0.3">
      <c r="A130" s="49">
        <v>41730</v>
      </c>
      <c r="B130" s="24" t="s">
        <v>14</v>
      </c>
      <c r="C130" s="24" t="s">
        <v>14</v>
      </c>
      <c r="D130" s="24" t="s">
        <v>14</v>
      </c>
      <c r="E130" s="24" t="s">
        <v>14</v>
      </c>
      <c r="F130" s="24" t="s">
        <v>14</v>
      </c>
      <c r="G130" s="24" t="s">
        <v>14</v>
      </c>
      <c r="H130" s="24" t="s">
        <v>14</v>
      </c>
      <c r="I130" s="51">
        <v>1200</v>
      </c>
      <c r="J130" s="26">
        <v>0</v>
      </c>
    </row>
    <row r="131" spans="1:14" ht="30.6" customHeight="1" x14ac:dyDescent="0.3">
      <c r="A131" s="49">
        <v>41760</v>
      </c>
      <c r="B131" s="24"/>
      <c r="C131" s="24"/>
      <c r="D131" s="24"/>
      <c r="E131" s="24"/>
      <c r="F131" s="24"/>
      <c r="G131" s="24"/>
      <c r="H131" s="24"/>
      <c r="I131" s="51">
        <v>1500</v>
      </c>
      <c r="J131" s="26">
        <v>1500</v>
      </c>
    </row>
    <row r="132" spans="1:14" x14ac:dyDescent="0.25">
      <c r="A132" s="77" t="s">
        <v>42</v>
      </c>
      <c r="B132" s="24"/>
      <c r="C132" s="24"/>
      <c r="D132" s="24"/>
      <c r="E132" s="24"/>
      <c r="F132" s="24"/>
      <c r="G132" s="24"/>
      <c r="H132" s="24"/>
      <c r="I132" s="24"/>
      <c r="J132" s="24"/>
    </row>
    <row r="133" spans="1:14" ht="14.4" thickBot="1" x14ac:dyDescent="0.3">
      <c r="A133" s="18"/>
      <c r="B133" s="19"/>
      <c r="C133" s="19"/>
      <c r="D133" s="19"/>
      <c r="E133" s="19"/>
      <c r="F133" s="19"/>
      <c r="G133" s="19"/>
      <c r="H133" s="19"/>
      <c r="I133" s="52"/>
      <c r="J133" s="19"/>
    </row>
    <row r="134" spans="1:14" ht="18.600000000000001" thickTop="1" thickBot="1" x14ac:dyDescent="0.35">
      <c r="A134" s="44" t="s">
        <v>54</v>
      </c>
      <c r="B134" s="19"/>
      <c r="C134" s="19" t="s">
        <v>14</v>
      </c>
      <c r="D134" s="19" t="s">
        <v>14</v>
      </c>
      <c r="E134" s="19" t="s">
        <v>14</v>
      </c>
      <c r="F134" s="19" t="s">
        <v>14</v>
      </c>
      <c r="G134" s="19" t="s">
        <v>14</v>
      </c>
      <c r="H134" s="19" t="s">
        <v>14</v>
      </c>
      <c r="I134" s="53">
        <f>+I130+I129+I128+I127+I131</f>
        <v>3600</v>
      </c>
      <c r="J134" s="54">
        <f>+J131</f>
        <v>1500</v>
      </c>
    </row>
    <row r="135" spans="1:14" ht="14.4" thickTop="1" x14ac:dyDescent="0.25">
      <c r="B135" s="18"/>
      <c r="C135" s="19"/>
      <c r="D135" s="19"/>
      <c r="E135" s="19"/>
      <c r="F135" s="19"/>
      <c r="G135" s="19"/>
      <c r="H135" s="19"/>
      <c r="I135" s="19"/>
      <c r="J135" s="19"/>
    </row>
    <row r="136" spans="1:14" x14ac:dyDescent="0.25">
      <c r="B136" s="19"/>
      <c r="C136" s="19"/>
      <c r="D136" s="19"/>
      <c r="E136" s="19"/>
      <c r="F136" s="19"/>
      <c r="G136" s="19"/>
      <c r="H136" s="19"/>
      <c r="I136" s="19"/>
      <c r="J136" s="19"/>
    </row>
    <row r="137" spans="1:14" ht="21" thickBot="1" x14ac:dyDescent="0.4">
      <c r="A137" s="40" t="s">
        <v>149</v>
      </c>
      <c r="B137" s="36"/>
      <c r="C137" s="37"/>
      <c r="D137" s="37"/>
      <c r="E137" s="37"/>
      <c r="F137" s="37"/>
      <c r="G137" s="38">
        <v>0</v>
      </c>
      <c r="H137" s="29" t="s">
        <v>61</v>
      </c>
      <c r="J137" s="19"/>
    </row>
    <row r="138" spans="1:14" ht="10.95" customHeight="1" thickTop="1" x14ac:dyDescent="0.35">
      <c r="A138" s="27"/>
      <c r="B138" s="18"/>
      <c r="C138" s="19"/>
      <c r="D138" s="19"/>
      <c r="E138" s="19"/>
      <c r="F138" s="19"/>
      <c r="G138" s="29"/>
      <c r="H138" s="29"/>
      <c r="J138" s="19"/>
    </row>
    <row r="139" spans="1:14" ht="20.399999999999999" x14ac:dyDescent="0.35">
      <c r="A139" s="44" t="s">
        <v>48</v>
      </c>
      <c r="B139" s="19"/>
      <c r="C139" s="18"/>
      <c r="D139" s="19"/>
      <c r="E139" s="19"/>
      <c r="F139" s="19"/>
      <c r="G139" s="29"/>
      <c r="H139" s="29"/>
      <c r="J139" s="19"/>
    </row>
    <row r="140" spans="1:14" ht="9" customHeight="1" x14ac:dyDescent="0.35">
      <c r="A140" s="27"/>
      <c r="B140" s="19"/>
      <c r="C140" s="18"/>
      <c r="D140" s="19"/>
      <c r="E140" s="19"/>
      <c r="F140" s="19"/>
      <c r="G140" s="29"/>
      <c r="H140" s="29"/>
      <c r="J140" s="19"/>
    </row>
    <row r="141" spans="1:14" ht="21" thickBot="1" x14ac:dyDescent="0.4">
      <c r="A141" s="40" t="s">
        <v>45</v>
      </c>
      <c r="B141" s="36"/>
      <c r="C141" s="37"/>
      <c r="D141" s="37"/>
      <c r="E141" s="37"/>
      <c r="F141" s="37"/>
      <c r="G141" s="55">
        <f>+I119</f>
        <v>2100</v>
      </c>
      <c r="H141" s="74" t="s">
        <v>96</v>
      </c>
      <c r="J141" s="19"/>
    </row>
    <row r="142" spans="1:14" ht="21.6" thickTop="1" thickBot="1" x14ac:dyDescent="0.4">
      <c r="A142" s="40" t="s">
        <v>156</v>
      </c>
      <c r="B142" s="37"/>
      <c r="C142" s="37"/>
      <c r="D142" s="37"/>
      <c r="E142" s="37"/>
      <c r="F142" s="37"/>
      <c r="G142" s="38"/>
      <c r="H142" s="38">
        <v>-50</v>
      </c>
      <c r="I142" s="102" t="s">
        <v>154</v>
      </c>
      <c r="J142" s="101"/>
      <c r="K142" s="101"/>
      <c r="L142" s="101"/>
      <c r="M142" s="101"/>
      <c r="N142" s="101"/>
    </row>
    <row r="143" spans="1:14" ht="21.6" thickTop="1" thickBot="1" x14ac:dyDescent="0.4">
      <c r="A143" s="41" t="s">
        <v>126</v>
      </c>
      <c r="B143" s="42"/>
      <c r="C143" s="42"/>
      <c r="D143" s="42"/>
      <c r="E143" s="42"/>
      <c r="F143" s="42"/>
      <c r="G143" s="43">
        <f>+I35+I91+I121</f>
        <v>1310</v>
      </c>
      <c r="H143" s="28"/>
    </row>
    <row r="144" spans="1:14" ht="14.4" thickTop="1" x14ac:dyDescent="0.25"/>
    <row r="146" spans="1:10" ht="22.8" x14ac:dyDescent="0.4">
      <c r="A146" s="31" t="s">
        <v>132</v>
      </c>
      <c r="B146" s="32"/>
      <c r="C146" s="33"/>
      <c r="D146" s="33"/>
      <c r="E146" s="33"/>
      <c r="F146" s="33"/>
      <c r="G146" s="34"/>
      <c r="H146" s="34"/>
      <c r="J146" s="19"/>
    </row>
    <row r="147" spans="1:10" ht="20.399999999999999" x14ac:dyDescent="0.35">
      <c r="A147" s="27"/>
      <c r="B147" s="18"/>
      <c r="C147" s="19"/>
      <c r="D147" s="19"/>
      <c r="E147" s="19"/>
      <c r="F147" s="19"/>
      <c r="G147" s="28"/>
      <c r="H147" s="28"/>
      <c r="J147" s="19"/>
    </row>
    <row r="148" spans="1:10" ht="21" thickBot="1" x14ac:dyDescent="0.4">
      <c r="A148" s="40" t="s">
        <v>66</v>
      </c>
      <c r="B148" s="36"/>
      <c r="C148" s="37"/>
      <c r="D148" s="37"/>
      <c r="E148" s="37"/>
      <c r="F148" s="37"/>
      <c r="G148" s="38"/>
      <c r="H148" s="38"/>
      <c r="I148" s="58">
        <v>1</v>
      </c>
      <c r="J148" s="19"/>
    </row>
    <row r="149" spans="1:10" ht="21.6" thickTop="1" thickBot="1" x14ac:dyDescent="0.4">
      <c r="A149" s="27"/>
      <c r="B149" s="18"/>
      <c r="C149" s="19"/>
      <c r="D149" s="19"/>
      <c r="E149" s="19"/>
      <c r="F149" s="19"/>
      <c r="G149" s="28"/>
      <c r="H149" s="28"/>
      <c r="J149" s="19"/>
    </row>
    <row r="150" spans="1:10" ht="21.6" thickTop="1" thickBot="1" x14ac:dyDescent="0.4">
      <c r="A150" s="40" t="s">
        <v>67</v>
      </c>
      <c r="B150" s="36"/>
      <c r="C150" s="37"/>
      <c r="D150" s="37"/>
      <c r="E150" s="37"/>
      <c r="F150" s="37"/>
      <c r="G150" s="38"/>
      <c r="H150" s="38"/>
      <c r="I150" s="53">
        <f>+I134</f>
        <v>3600</v>
      </c>
      <c r="J150" s="19"/>
    </row>
    <row r="151" spans="1:10" ht="21" thickTop="1" x14ac:dyDescent="0.35">
      <c r="A151" s="27"/>
      <c r="B151" s="18"/>
      <c r="C151" s="19"/>
      <c r="D151" s="19"/>
      <c r="E151" s="19"/>
      <c r="F151" s="19"/>
      <c r="G151" s="28"/>
      <c r="H151" s="28"/>
      <c r="J151" s="19"/>
    </row>
    <row r="152" spans="1:10" ht="21.6" thickBot="1" x14ac:dyDescent="0.45">
      <c r="A152" s="35" t="s">
        <v>76</v>
      </c>
      <c r="B152" s="36"/>
      <c r="C152" s="37"/>
      <c r="D152" s="37"/>
      <c r="E152" s="37"/>
      <c r="F152" s="37"/>
      <c r="G152" s="38"/>
      <c r="H152" s="38"/>
      <c r="I152" s="39">
        <f>+(I148*I150)-(G143+G137+H142)</f>
        <v>2340</v>
      </c>
      <c r="J152" s="19"/>
    </row>
    <row r="153" spans="1:10" ht="14.4" thickTop="1" x14ac:dyDescent="0.25"/>
    <row r="155" spans="1:10" x14ac:dyDescent="0.25">
      <c r="B155" s="12" t="s">
        <v>117</v>
      </c>
      <c r="E155" s="12" t="s">
        <v>118</v>
      </c>
      <c r="G155" s="12">
        <v>3600</v>
      </c>
    </row>
    <row r="156" spans="1:10" ht="14.4" thickBot="1" x14ac:dyDescent="0.3">
      <c r="E156" s="12" t="s">
        <v>119</v>
      </c>
      <c r="G156" s="78">
        <v>1</v>
      </c>
    </row>
    <row r="157" spans="1:10" ht="14.4" thickBot="1" x14ac:dyDescent="0.3">
      <c r="E157" s="79" t="s">
        <v>123</v>
      </c>
      <c r="F157" s="80"/>
      <c r="G157" s="80"/>
      <c r="H157" s="80"/>
      <c r="I157" s="81">
        <f>+G155*G156</f>
        <v>3600</v>
      </c>
    </row>
    <row r="159" spans="1:10" x14ac:dyDescent="0.25">
      <c r="E159" s="12" t="s">
        <v>120</v>
      </c>
      <c r="G159" s="12" t="s">
        <v>121</v>
      </c>
    </row>
    <row r="160" spans="1:10" ht="14.4" thickBot="1" x14ac:dyDescent="0.3">
      <c r="E160" s="12" t="s">
        <v>122</v>
      </c>
      <c r="G160" s="12">
        <v>2290</v>
      </c>
    </row>
    <row r="161" spans="1:10" ht="14.4" thickBot="1" x14ac:dyDescent="0.3">
      <c r="E161" s="79" t="s">
        <v>124</v>
      </c>
      <c r="F161" s="80"/>
      <c r="G161" s="80"/>
      <c r="H161" s="80"/>
      <c r="I161" s="81">
        <f>2290+1310</f>
        <v>3600</v>
      </c>
    </row>
    <row r="163" spans="1:10" x14ac:dyDescent="0.25">
      <c r="B163" s="12" t="s">
        <v>143</v>
      </c>
    </row>
    <row r="165" spans="1:10" ht="7.2" customHeight="1" x14ac:dyDescent="0.25">
      <c r="A165" s="45"/>
      <c r="B165" s="45"/>
      <c r="C165" s="45"/>
      <c r="D165" s="45"/>
      <c r="E165" s="45"/>
      <c r="F165" s="45"/>
      <c r="G165" s="45"/>
      <c r="H165" s="45"/>
      <c r="I165" s="45"/>
      <c r="J165" s="45"/>
    </row>
    <row r="167" spans="1:10" ht="17.399999999999999" x14ac:dyDescent="0.3">
      <c r="A167" s="47" t="s">
        <v>115</v>
      </c>
      <c r="B167" s="48"/>
      <c r="C167" s="19"/>
      <c r="D167" s="19" t="s">
        <v>131</v>
      </c>
      <c r="E167" s="19"/>
      <c r="F167" s="19"/>
      <c r="G167" s="19"/>
      <c r="H167" s="19"/>
      <c r="I167" s="19"/>
      <c r="J167" s="19"/>
    </row>
    <row r="168" spans="1:10" ht="46.8" x14ac:dyDescent="0.25">
      <c r="A168" s="20" t="s">
        <v>29</v>
      </c>
      <c r="B168" s="21" t="s">
        <v>30</v>
      </c>
      <c r="C168" s="20" t="s">
        <v>31</v>
      </c>
      <c r="D168" s="13" t="s">
        <v>32</v>
      </c>
      <c r="E168" s="20" t="s">
        <v>33</v>
      </c>
      <c r="F168" s="20" t="s">
        <v>34</v>
      </c>
      <c r="G168" s="20" t="s">
        <v>35</v>
      </c>
      <c r="H168" s="20" t="s">
        <v>36</v>
      </c>
      <c r="I168" s="20" t="s">
        <v>37</v>
      </c>
      <c r="J168" s="20" t="s">
        <v>38</v>
      </c>
    </row>
    <row r="169" spans="1:10" ht="31.2" x14ac:dyDescent="0.3">
      <c r="A169" s="22" t="s">
        <v>39</v>
      </c>
      <c r="B169" s="23" t="s">
        <v>24</v>
      </c>
      <c r="C169" s="23" t="s">
        <v>25</v>
      </c>
      <c r="D169" s="23" t="s">
        <v>25</v>
      </c>
      <c r="E169" s="23" t="s">
        <v>26</v>
      </c>
      <c r="F169" s="23" t="s">
        <v>27</v>
      </c>
      <c r="G169" s="23" t="s">
        <v>28</v>
      </c>
      <c r="H169" s="24" t="s">
        <v>14</v>
      </c>
      <c r="I169" s="51">
        <v>100</v>
      </c>
      <c r="J169" s="26" t="s">
        <v>103</v>
      </c>
    </row>
    <row r="170" spans="1:10" ht="30.6" customHeight="1" x14ac:dyDescent="0.25">
      <c r="A170" s="49">
        <v>41671</v>
      </c>
      <c r="B170" s="24" t="s">
        <v>14</v>
      </c>
      <c r="C170" s="24" t="s">
        <v>14</v>
      </c>
      <c r="D170" s="24" t="s">
        <v>14</v>
      </c>
      <c r="E170" s="24" t="s">
        <v>14</v>
      </c>
      <c r="F170" s="24" t="s">
        <v>14</v>
      </c>
      <c r="G170" s="24" t="s">
        <v>14</v>
      </c>
      <c r="H170" s="24" t="s">
        <v>14</v>
      </c>
      <c r="I170" s="51">
        <v>800</v>
      </c>
      <c r="J170" s="26" t="s">
        <v>104</v>
      </c>
    </row>
    <row r="171" spans="1:10" ht="30.6" customHeight="1" x14ac:dyDescent="0.25">
      <c r="A171" s="49">
        <v>41699</v>
      </c>
      <c r="B171" s="24" t="s">
        <v>14</v>
      </c>
      <c r="C171" s="24" t="s">
        <v>14</v>
      </c>
      <c r="D171" s="24" t="s">
        <v>14</v>
      </c>
      <c r="E171" s="24" t="s">
        <v>14</v>
      </c>
      <c r="F171" s="24" t="s">
        <v>14</v>
      </c>
      <c r="G171" s="24" t="s">
        <v>14</v>
      </c>
      <c r="H171" s="24" t="s">
        <v>14</v>
      </c>
      <c r="I171" s="51">
        <v>0</v>
      </c>
      <c r="J171" s="26" t="s">
        <v>105</v>
      </c>
    </row>
    <row r="172" spans="1:10" ht="30.6" customHeight="1" x14ac:dyDescent="0.3">
      <c r="A172" s="49">
        <v>41730</v>
      </c>
      <c r="B172" s="24" t="s">
        <v>14</v>
      </c>
      <c r="C172" s="24" t="s">
        <v>14</v>
      </c>
      <c r="D172" s="24" t="s">
        <v>14</v>
      </c>
      <c r="E172" s="24" t="s">
        <v>14</v>
      </c>
      <c r="F172" s="24" t="s">
        <v>14</v>
      </c>
      <c r="G172" s="24" t="s">
        <v>14</v>
      </c>
      <c r="H172" s="24" t="s">
        <v>14</v>
      </c>
      <c r="I172" s="51">
        <v>1200</v>
      </c>
      <c r="J172" s="26">
        <v>0</v>
      </c>
    </row>
    <row r="173" spans="1:10" ht="30.6" customHeight="1" x14ac:dyDescent="0.3">
      <c r="A173" s="49">
        <v>41760</v>
      </c>
      <c r="B173" s="24"/>
      <c r="C173" s="24"/>
      <c r="D173" s="24"/>
      <c r="E173" s="24"/>
      <c r="F173" s="24"/>
      <c r="G173" s="24"/>
      <c r="H173" s="24"/>
      <c r="I173" s="51">
        <v>1500</v>
      </c>
      <c r="J173" s="26">
        <v>0</v>
      </c>
    </row>
    <row r="174" spans="1:10" ht="30.6" customHeight="1" x14ac:dyDescent="0.3">
      <c r="A174" s="49">
        <v>41760</v>
      </c>
      <c r="B174" s="24"/>
      <c r="C174" s="24"/>
      <c r="D174" s="24"/>
      <c r="E174" s="24"/>
      <c r="F174" s="24"/>
      <c r="G174" s="24"/>
      <c r="H174" s="24"/>
      <c r="I174" s="51">
        <v>1500</v>
      </c>
      <c r="J174" s="26">
        <v>2000</v>
      </c>
    </row>
    <row r="175" spans="1:10" x14ac:dyDescent="0.25">
      <c r="A175" s="77" t="s">
        <v>42</v>
      </c>
      <c r="B175" s="24"/>
      <c r="C175" s="24"/>
      <c r="D175" s="24"/>
      <c r="E175" s="24"/>
      <c r="F175" s="24"/>
      <c r="G175" s="24"/>
      <c r="H175" s="24"/>
      <c r="I175" s="24"/>
      <c r="J175" s="24"/>
    </row>
    <row r="176" spans="1:10" ht="14.4" thickBot="1" x14ac:dyDescent="0.3">
      <c r="A176" s="18"/>
      <c r="B176" s="19"/>
      <c r="C176" s="19"/>
      <c r="D176" s="19"/>
      <c r="E176" s="19"/>
      <c r="F176" s="19"/>
      <c r="G176" s="19"/>
      <c r="H176" s="19"/>
      <c r="I176" s="52"/>
      <c r="J176" s="19"/>
    </row>
    <row r="177" spans="1:14" ht="18.600000000000001" thickTop="1" thickBot="1" x14ac:dyDescent="0.35">
      <c r="A177" s="44" t="s">
        <v>54</v>
      </c>
      <c r="B177" s="19"/>
      <c r="C177" s="19" t="s">
        <v>14</v>
      </c>
      <c r="D177" s="19" t="s">
        <v>14</v>
      </c>
      <c r="E177" s="19" t="s">
        <v>14</v>
      </c>
      <c r="F177" s="19" t="s">
        <v>14</v>
      </c>
      <c r="G177" s="19" t="s">
        <v>14</v>
      </c>
      <c r="H177" s="19" t="s">
        <v>14</v>
      </c>
      <c r="I177" s="53">
        <f>+I174+I173+I172+I171+I170+I169</f>
        <v>5100</v>
      </c>
      <c r="J177" s="54">
        <f>+J174</f>
        <v>2000</v>
      </c>
    </row>
    <row r="178" spans="1:14" ht="14.4" thickTop="1" x14ac:dyDescent="0.25">
      <c r="B178" s="18"/>
      <c r="C178" s="19"/>
      <c r="D178" s="19"/>
      <c r="E178" s="19"/>
      <c r="F178" s="19"/>
      <c r="G178" s="19"/>
      <c r="H178" s="19"/>
      <c r="I178" s="19"/>
      <c r="J178" s="19"/>
    </row>
    <row r="179" spans="1:14" x14ac:dyDescent="0.25">
      <c r="B179" s="19"/>
      <c r="C179" s="19"/>
      <c r="D179" s="19"/>
      <c r="E179" s="19"/>
      <c r="F179" s="19"/>
      <c r="G179" s="19"/>
      <c r="H179" s="19"/>
      <c r="I179" s="19"/>
      <c r="J179" s="19"/>
    </row>
    <row r="180" spans="1:14" ht="21" thickBot="1" x14ac:dyDescent="0.4">
      <c r="A180" s="40" t="s">
        <v>149</v>
      </c>
      <c r="B180" s="36"/>
      <c r="C180" s="37"/>
      <c r="D180" s="37"/>
      <c r="E180" s="37"/>
      <c r="F180" s="37"/>
      <c r="G180" s="38">
        <v>0</v>
      </c>
      <c r="H180" s="29"/>
      <c r="J180" s="19"/>
    </row>
    <row r="181" spans="1:14" ht="10.95" customHeight="1" thickTop="1" x14ac:dyDescent="0.35">
      <c r="A181" s="27"/>
      <c r="B181" s="18"/>
      <c r="C181" s="19"/>
      <c r="D181" s="19"/>
      <c r="E181" s="19"/>
      <c r="F181" s="19"/>
      <c r="G181" s="29"/>
      <c r="H181" s="29"/>
      <c r="J181" s="19"/>
    </row>
    <row r="182" spans="1:14" ht="20.399999999999999" x14ac:dyDescent="0.35">
      <c r="A182" s="44" t="s">
        <v>48</v>
      </c>
      <c r="B182" s="19"/>
      <c r="C182" s="18"/>
      <c r="D182" s="19"/>
      <c r="E182" s="19"/>
      <c r="F182" s="19"/>
      <c r="G182" s="29"/>
      <c r="H182" s="29"/>
      <c r="J182" s="19"/>
    </row>
    <row r="183" spans="1:14" ht="9" customHeight="1" x14ac:dyDescent="0.35">
      <c r="A183" s="27"/>
      <c r="B183" s="19"/>
      <c r="C183" s="18"/>
      <c r="D183" s="19"/>
      <c r="E183" s="19"/>
      <c r="F183" s="19"/>
      <c r="G183" s="29"/>
      <c r="H183" s="29"/>
      <c r="J183" s="19"/>
    </row>
    <row r="184" spans="1:14" ht="21" thickBot="1" x14ac:dyDescent="0.4">
      <c r="A184" s="40" t="s">
        <v>45</v>
      </c>
      <c r="B184" s="36"/>
      <c r="C184" s="37"/>
      <c r="D184" s="37"/>
      <c r="E184" s="37"/>
      <c r="F184" s="37"/>
      <c r="G184" s="55">
        <f>+I150</f>
        <v>3600</v>
      </c>
      <c r="H184" s="74" t="s">
        <v>130</v>
      </c>
      <c r="J184" s="19"/>
    </row>
    <row r="185" spans="1:14" ht="21.6" thickTop="1" thickBot="1" x14ac:dyDescent="0.4">
      <c r="A185" s="40" t="s">
        <v>156</v>
      </c>
      <c r="B185" s="37"/>
      <c r="C185" s="37"/>
      <c r="D185" s="37"/>
      <c r="E185" s="37"/>
      <c r="F185" s="37"/>
      <c r="G185" s="38"/>
      <c r="H185" s="38">
        <v>-50</v>
      </c>
      <c r="I185" s="102" t="s">
        <v>154</v>
      </c>
      <c r="J185" s="101"/>
      <c r="K185" s="101"/>
      <c r="L185" s="101"/>
      <c r="M185" s="101"/>
      <c r="N185" s="101"/>
    </row>
    <row r="186" spans="1:14" ht="21.6" thickTop="1" thickBot="1" x14ac:dyDescent="0.4">
      <c r="A186" s="41" t="s">
        <v>116</v>
      </c>
      <c r="B186" s="42"/>
      <c r="C186" s="42"/>
      <c r="D186" s="42"/>
      <c r="E186" s="42"/>
      <c r="F186" s="42"/>
      <c r="G186" s="43">
        <f>+I35+I91+I121+I152</f>
        <v>3650</v>
      </c>
      <c r="H186" s="28"/>
    </row>
    <row r="187" spans="1:14" ht="14.4" thickTop="1" x14ac:dyDescent="0.25"/>
    <row r="189" spans="1:14" ht="22.8" x14ac:dyDescent="0.4">
      <c r="A189" s="31" t="s">
        <v>133</v>
      </c>
      <c r="B189" s="32"/>
      <c r="C189" s="33"/>
      <c r="D189" s="33"/>
      <c r="E189" s="33"/>
      <c r="F189" s="33"/>
      <c r="G189" s="34"/>
      <c r="H189" s="34"/>
      <c r="J189" s="19"/>
    </row>
    <row r="190" spans="1:14" ht="20.399999999999999" x14ac:dyDescent="0.35">
      <c r="A190" s="27"/>
      <c r="B190" s="18"/>
      <c r="C190" s="19"/>
      <c r="D190" s="19"/>
      <c r="E190" s="19"/>
      <c r="F190" s="19"/>
      <c r="G190" s="28"/>
      <c r="H190" s="28"/>
      <c r="J190" s="19"/>
    </row>
    <row r="191" spans="1:14" ht="21" thickBot="1" x14ac:dyDescent="0.4">
      <c r="A191" s="40" t="s">
        <v>127</v>
      </c>
      <c r="B191" s="36"/>
      <c r="C191" s="37"/>
      <c r="D191" s="37"/>
      <c r="E191" s="37"/>
      <c r="F191" s="37"/>
      <c r="G191" s="38"/>
      <c r="H191" s="38"/>
      <c r="I191" s="82">
        <v>0.7</v>
      </c>
      <c r="J191" s="19"/>
    </row>
    <row r="192" spans="1:14" ht="21.6" thickTop="1" thickBot="1" x14ac:dyDescent="0.4">
      <c r="A192" s="27"/>
      <c r="B192" s="18"/>
      <c r="C192" s="19"/>
      <c r="D192" s="19"/>
      <c r="E192" s="19"/>
      <c r="F192" s="19"/>
      <c r="G192" s="28"/>
      <c r="H192" s="28"/>
      <c r="J192" s="19"/>
    </row>
    <row r="193" spans="1:10" ht="21.6" thickTop="1" thickBot="1" x14ac:dyDescent="0.4">
      <c r="A193" s="103" t="s">
        <v>128</v>
      </c>
      <c r="B193" s="36"/>
      <c r="C193" s="37"/>
      <c r="D193" s="37"/>
      <c r="E193" s="37"/>
      <c r="F193" s="37"/>
      <c r="G193" s="38"/>
      <c r="H193" s="38"/>
      <c r="I193" s="53">
        <f>+I177</f>
        <v>5100</v>
      </c>
      <c r="J193" s="19"/>
    </row>
    <row r="194" spans="1:10" ht="21" thickTop="1" x14ac:dyDescent="0.35">
      <c r="A194" s="27"/>
      <c r="B194" s="18"/>
      <c r="C194" s="19"/>
      <c r="D194" s="19"/>
      <c r="E194" s="19"/>
      <c r="F194" s="19"/>
      <c r="G194" s="28"/>
      <c r="H194" s="28"/>
      <c r="J194" s="19"/>
    </row>
    <row r="195" spans="1:10" ht="21.6" thickBot="1" x14ac:dyDescent="0.45">
      <c r="A195" s="35" t="s">
        <v>129</v>
      </c>
      <c r="B195" s="36"/>
      <c r="C195" s="37"/>
      <c r="D195" s="37"/>
      <c r="E195" s="37"/>
      <c r="F195" s="37"/>
      <c r="G195" s="38"/>
      <c r="H195" s="38"/>
      <c r="I195" s="39">
        <f>+(I191*I193)-(G186+G180+H185)</f>
        <v>-30</v>
      </c>
      <c r="J195" s="19"/>
    </row>
    <row r="196" spans="1:10" ht="14.4" thickTop="1" x14ac:dyDescent="0.25"/>
  </sheetData>
  <sheetProtection formatCells="0" formatColumns="0" formatRows="0" insertColumns="0" insertRows="0" insertHyperlinks="0" deleteColumns="0" deleteRows="0" sort="0" autoFilter="0" pivotTables="0"/>
  <pageMargins left="0.7" right="0.7" top="0.75" bottom="0.75" header="0.3" footer="0.3"/>
  <pageSetup paperSize="9" scale="78" orientation="landscape" r:id="rId1"/>
  <rowBreaks count="2" manualBreakCount="2">
    <brk id="64" max="16383" man="1"/>
    <brk id="9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15"/>
  <sheetViews>
    <sheetView workbookViewId="0">
      <selection activeCell="N8" sqref="N8:N11"/>
    </sheetView>
  </sheetViews>
  <sheetFormatPr baseColWidth="10" defaultRowHeight="14.4" x14ac:dyDescent="0.3"/>
  <cols>
    <col min="1" max="1" width="5.33203125" bestFit="1" customWidth="1"/>
    <col min="2" max="2" width="13" bestFit="1" customWidth="1"/>
    <col min="3" max="3" width="14.33203125" bestFit="1" customWidth="1"/>
    <col min="4" max="4" width="10.33203125" customWidth="1"/>
    <col min="6" max="6" width="14.33203125" bestFit="1" customWidth="1"/>
    <col min="7" max="7" width="8.88671875" customWidth="1"/>
    <col min="8" max="8" width="13.5546875" bestFit="1" customWidth="1"/>
    <col min="9" max="9" width="14.33203125" bestFit="1" customWidth="1"/>
    <col min="10" max="10" width="8.88671875" customWidth="1"/>
    <col min="11" max="11" width="13.5546875" customWidth="1"/>
    <col min="12" max="13" width="13.5546875" bestFit="1" customWidth="1"/>
    <col min="14" max="14" width="10.88671875" bestFit="1" customWidth="1"/>
    <col min="15" max="15" width="33" bestFit="1" customWidth="1"/>
    <col min="16" max="16" width="23.5546875" bestFit="1" customWidth="1"/>
  </cols>
  <sheetData>
    <row r="1" spans="1:16" ht="43.2" x14ac:dyDescent="0.3">
      <c r="B1" s="11" t="s">
        <v>0</v>
      </c>
      <c r="C1" s="11" t="s">
        <v>16</v>
      </c>
      <c r="D1" s="11" t="s">
        <v>1</v>
      </c>
      <c r="E1" s="11" t="s">
        <v>4</v>
      </c>
      <c r="F1" s="11" t="s">
        <v>17</v>
      </c>
      <c r="G1" s="11" t="s">
        <v>2</v>
      </c>
      <c r="H1" s="11" t="s">
        <v>5</v>
      </c>
      <c r="I1" s="11" t="s">
        <v>18</v>
      </c>
      <c r="J1" s="11" t="s">
        <v>12</v>
      </c>
      <c r="K1" s="11" t="s">
        <v>13</v>
      </c>
      <c r="L1" s="11" t="s">
        <v>3</v>
      </c>
      <c r="M1" s="11" t="s">
        <v>6</v>
      </c>
      <c r="N1" s="11" t="s">
        <v>8</v>
      </c>
      <c r="O1" s="11" t="s">
        <v>9</v>
      </c>
      <c r="P1" s="11" t="s">
        <v>11</v>
      </c>
    </row>
    <row r="2" spans="1:16" ht="15" x14ac:dyDescent="0.25">
      <c r="A2" s="2" t="s">
        <v>19</v>
      </c>
      <c r="B2" s="1">
        <v>41640</v>
      </c>
      <c r="C2" s="3">
        <v>0.5</v>
      </c>
      <c r="D2" s="4">
        <v>4000</v>
      </c>
      <c r="E2" s="4">
        <v>2000</v>
      </c>
      <c r="F2" s="5">
        <v>0.5</v>
      </c>
      <c r="G2" s="6">
        <v>1000</v>
      </c>
      <c r="H2" s="6">
        <v>500</v>
      </c>
      <c r="I2" s="7">
        <v>0.5</v>
      </c>
      <c r="J2" s="8">
        <v>500</v>
      </c>
      <c r="K2" s="8">
        <v>250</v>
      </c>
      <c r="L2" s="9">
        <f>E2+H2+K2</f>
        <v>2750</v>
      </c>
      <c r="M2" s="9">
        <v>-200</v>
      </c>
      <c r="N2" s="9">
        <f>L2+M2</f>
        <v>2550</v>
      </c>
      <c r="O2" s="9">
        <v>250</v>
      </c>
      <c r="P2" s="10"/>
    </row>
    <row r="3" spans="1:16" x14ac:dyDescent="0.3">
      <c r="A3" s="137" t="s">
        <v>20</v>
      </c>
      <c r="B3" s="1">
        <v>41640</v>
      </c>
      <c r="C3" s="139">
        <v>0.5</v>
      </c>
      <c r="D3" s="4" t="s">
        <v>7</v>
      </c>
      <c r="E3" s="142">
        <v>1500</v>
      </c>
      <c r="F3" s="145">
        <v>0.5</v>
      </c>
      <c r="G3" s="6">
        <v>100</v>
      </c>
      <c r="H3" s="148">
        <v>-50</v>
      </c>
      <c r="I3" s="151">
        <v>0.3</v>
      </c>
      <c r="J3" s="8">
        <v>0</v>
      </c>
      <c r="K3" s="154">
        <v>-235</v>
      </c>
      <c r="L3" s="157">
        <f>E3+H3+K3</f>
        <v>1215</v>
      </c>
      <c r="M3" s="160">
        <v>500</v>
      </c>
      <c r="N3" s="160">
        <f>L3-M3</f>
        <v>715</v>
      </c>
      <c r="O3" s="160">
        <v>235</v>
      </c>
      <c r="P3" s="136" t="s">
        <v>10</v>
      </c>
    </row>
    <row r="4" spans="1:16" x14ac:dyDescent="0.3">
      <c r="A4" s="161"/>
      <c r="B4" s="1">
        <v>41671</v>
      </c>
      <c r="C4" s="141"/>
      <c r="D4" s="4">
        <v>3000</v>
      </c>
      <c r="E4" s="144"/>
      <c r="F4" s="147"/>
      <c r="G4" s="6">
        <v>800</v>
      </c>
      <c r="H4" s="150"/>
      <c r="I4" s="153"/>
      <c r="J4" s="8">
        <v>50</v>
      </c>
      <c r="K4" s="156"/>
      <c r="L4" s="159"/>
      <c r="M4" s="160"/>
      <c r="N4" s="160"/>
      <c r="O4" s="160"/>
      <c r="P4" s="136"/>
    </row>
    <row r="5" spans="1:16" x14ac:dyDescent="0.3">
      <c r="A5" s="137" t="s">
        <v>21</v>
      </c>
      <c r="B5" s="1">
        <v>41640</v>
      </c>
      <c r="C5" s="139">
        <v>0.5</v>
      </c>
      <c r="D5" s="4">
        <v>0</v>
      </c>
      <c r="E5" s="142">
        <v>-250</v>
      </c>
      <c r="F5" s="145">
        <v>0.5</v>
      </c>
      <c r="G5" s="6" t="s">
        <v>7</v>
      </c>
      <c r="H5" s="148">
        <v>0</v>
      </c>
      <c r="I5" s="151">
        <v>0.5</v>
      </c>
      <c r="J5" s="8">
        <v>0</v>
      </c>
      <c r="K5" s="154">
        <v>1245</v>
      </c>
      <c r="L5" s="157">
        <f>E5+H5+K5</f>
        <v>995</v>
      </c>
      <c r="M5" s="160">
        <v>0</v>
      </c>
      <c r="N5" s="160">
        <f>L5+M5</f>
        <v>995</v>
      </c>
      <c r="O5" s="162" t="s">
        <v>15</v>
      </c>
      <c r="P5" s="136"/>
    </row>
    <row r="6" spans="1:16" x14ac:dyDescent="0.3">
      <c r="A6" s="138"/>
      <c r="B6" s="1">
        <v>41671</v>
      </c>
      <c r="C6" s="140"/>
      <c r="D6" s="4" t="s">
        <v>7</v>
      </c>
      <c r="E6" s="143"/>
      <c r="F6" s="146"/>
      <c r="G6" s="6" t="s">
        <v>7</v>
      </c>
      <c r="H6" s="149"/>
      <c r="I6" s="152"/>
      <c r="J6" s="8" t="s">
        <v>7</v>
      </c>
      <c r="K6" s="155"/>
      <c r="L6" s="158"/>
      <c r="M6" s="160"/>
      <c r="N6" s="160"/>
      <c r="O6" s="163"/>
      <c r="P6" s="136"/>
    </row>
    <row r="7" spans="1:16" x14ac:dyDescent="0.3">
      <c r="A7" s="161"/>
      <c r="B7" s="1">
        <v>41699</v>
      </c>
      <c r="C7" s="141"/>
      <c r="D7" s="4">
        <v>3500</v>
      </c>
      <c r="E7" s="144"/>
      <c r="F7" s="147"/>
      <c r="G7" s="6" t="s">
        <v>7</v>
      </c>
      <c r="H7" s="150"/>
      <c r="I7" s="153"/>
      <c r="J7" s="8">
        <v>2000</v>
      </c>
      <c r="K7" s="156"/>
      <c r="L7" s="159"/>
      <c r="M7" s="160"/>
      <c r="N7" s="160"/>
      <c r="O7" s="163"/>
      <c r="P7" s="136"/>
    </row>
    <row r="8" spans="1:16" x14ac:dyDescent="0.3">
      <c r="A8" s="137" t="s">
        <v>22</v>
      </c>
      <c r="B8" s="1">
        <v>41640</v>
      </c>
      <c r="C8" s="139">
        <v>0.6</v>
      </c>
      <c r="D8" s="4" t="s">
        <v>7</v>
      </c>
      <c r="E8" s="142">
        <v>3650</v>
      </c>
      <c r="F8" s="145">
        <v>0.6</v>
      </c>
      <c r="G8" s="6">
        <v>100</v>
      </c>
      <c r="H8" s="148">
        <v>810</v>
      </c>
      <c r="I8" s="151">
        <v>0.6</v>
      </c>
      <c r="J8" s="8">
        <v>0</v>
      </c>
      <c r="K8" s="154">
        <v>-95</v>
      </c>
      <c r="L8" s="157">
        <f>E8+H8+K8</f>
        <v>4365</v>
      </c>
      <c r="M8" s="160">
        <v>300</v>
      </c>
      <c r="N8" s="160">
        <f>L8+M8</f>
        <v>4665</v>
      </c>
      <c r="O8" s="160"/>
      <c r="P8" s="136"/>
    </row>
    <row r="9" spans="1:16" x14ac:dyDescent="0.3">
      <c r="A9" s="138"/>
      <c r="B9" s="1">
        <v>41671</v>
      </c>
      <c r="C9" s="140"/>
      <c r="D9" s="4" t="s">
        <v>7</v>
      </c>
      <c r="E9" s="143"/>
      <c r="F9" s="146"/>
      <c r="G9" s="6" t="s">
        <v>7</v>
      </c>
      <c r="H9" s="149"/>
      <c r="I9" s="152"/>
      <c r="J9" s="8" t="s">
        <v>7</v>
      </c>
      <c r="K9" s="155"/>
      <c r="L9" s="158"/>
      <c r="M9" s="160"/>
      <c r="N9" s="160"/>
      <c r="O9" s="160"/>
      <c r="P9" s="136"/>
    </row>
    <row r="10" spans="1:16" x14ac:dyDescent="0.3">
      <c r="A10" s="138"/>
      <c r="B10" s="1">
        <v>41699</v>
      </c>
      <c r="C10" s="140"/>
      <c r="D10" s="4" t="s">
        <v>7</v>
      </c>
      <c r="E10" s="143"/>
      <c r="F10" s="146"/>
      <c r="G10" s="6" t="s">
        <v>7</v>
      </c>
      <c r="H10" s="149"/>
      <c r="I10" s="152"/>
      <c r="J10" s="8">
        <v>1000</v>
      </c>
      <c r="K10" s="155"/>
      <c r="L10" s="158"/>
      <c r="M10" s="160"/>
      <c r="N10" s="160"/>
      <c r="O10" s="160"/>
      <c r="P10" s="136"/>
    </row>
    <row r="11" spans="1:16" x14ac:dyDescent="0.3">
      <c r="A11" s="138"/>
      <c r="B11" s="1">
        <v>41730</v>
      </c>
      <c r="C11" s="141"/>
      <c r="D11" s="4">
        <v>5000</v>
      </c>
      <c r="E11" s="144"/>
      <c r="F11" s="147"/>
      <c r="G11" s="6">
        <v>1200</v>
      </c>
      <c r="H11" s="150"/>
      <c r="I11" s="153"/>
      <c r="J11" s="8">
        <v>500</v>
      </c>
      <c r="K11" s="156"/>
      <c r="L11" s="159"/>
      <c r="M11" s="160"/>
      <c r="N11" s="160"/>
      <c r="O11" s="160"/>
      <c r="P11" s="136"/>
    </row>
    <row r="15" spans="1:16" x14ac:dyDescent="0.3">
      <c r="E15" t="s">
        <v>14</v>
      </c>
    </row>
  </sheetData>
  <mergeCells count="36">
    <mergeCell ref="P3:P4"/>
    <mergeCell ref="A3:A4"/>
    <mergeCell ref="C3:C4"/>
    <mergeCell ref="E3:E4"/>
    <mergeCell ref="F3:F4"/>
    <mergeCell ref="H3:H4"/>
    <mergeCell ref="I3:I4"/>
    <mergeCell ref="K3:K4"/>
    <mergeCell ref="L3:L4"/>
    <mergeCell ref="M3:M4"/>
    <mergeCell ref="N3:N4"/>
    <mergeCell ref="O3:O4"/>
    <mergeCell ref="P5:P7"/>
    <mergeCell ref="A5:A7"/>
    <mergeCell ref="C5:C7"/>
    <mergeCell ref="E5:E7"/>
    <mergeCell ref="F5:F7"/>
    <mergeCell ref="H5:H7"/>
    <mergeCell ref="I5:I7"/>
    <mergeCell ref="K5:K7"/>
    <mergeCell ref="L5:L7"/>
    <mergeCell ref="M5:M7"/>
    <mergeCell ref="N5:N7"/>
    <mergeCell ref="O5:O7"/>
    <mergeCell ref="P8:P11"/>
    <mergeCell ref="A8:A11"/>
    <mergeCell ref="C8:C11"/>
    <mergeCell ref="E8:E11"/>
    <mergeCell ref="F8:F11"/>
    <mergeCell ref="H8:H11"/>
    <mergeCell ref="I8:I11"/>
    <mergeCell ref="K8:K11"/>
    <mergeCell ref="L8:L11"/>
    <mergeCell ref="M8:M11"/>
    <mergeCell ref="N8:N11"/>
    <mergeCell ref="O8:O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Ejemplo 1</vt:lpstr>
      <vt:lpstr>Ejemplo 2</vt:lpstr>
      <vt:lpstr>Hoja3</vt:lpstr>
    </vt:vector>
  </TitlesOfParts>
  <Company>Schneider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MACM</cp:lastModifiedBy>
  <cp:lastPrinted>2014-03-01T00:29:09Z</cp:lastPrinted>
  <dcterms:created xsi:type="dcterms:W3CDTF">2014-01-30T08:12:25Z</dcterms:created>
  <dcterms:modified xsi:type="dcterms:W3CDTF">2014-03-08T10:15:05Z</dcterms:modified>
</cp:coreProperties>
</file>